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Universidad Politecnica LZC 2023\ADMINISTRATIVO\Estados Financieros 2023 SFA\Fomato Excel\Cuenta Pública\"/>
    </mc:Choice>
  </mc:AlternateContent>
  <xr:revisionPtr revIDLastSave="0" documentId="13_ncr:1_{9D55D57D-37D1-409A-823E-CFAC6B58B8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BMeINM" sheetId="1" r:id="rId1"/>
  </sheets>
  <definedNames>
    <definedName name="_xlnm.Print_Area" localSheetId="0">RBMeINM!$A$1:$J$801</definedName>
    <definedName name="_xlnm.Print_Titles" localSheetId="0">RBMeINM!$1:$8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87" i="1" l="1"/>
  <c r="D788" i="1" s="1"/>
  <c r="E786" i="1"/>
  <c r="F786" i="1" s="1"/>
  <c r="G786" i="1" s="1"/>
  <c r="G787" i="1" s="1"/>
  <c r="G788" i="1" s="1"/>
  <c r="D774" i="1"/>
  <c r="F773" i="1"/>
  <c r="G773" i="1" s="1"/>
  <c r="J773" i="1" s="1"/>
  <c r="J774" i="1" s="1"/>
  <c r="E181" i="1"/>
  <c r="F181" i="1" s="1"/>
  <c r="G181" i="1" s="1"/>
  <c r="J181" i="1" s="1"/>
  <c r="E180" i="1"/>
  <c r="F180" i="1" s="1"/>
  <c r="G180" i="1" s="1"/>
  <c r="J180" i="1" s="1"/>
  <c r="E179" i="1"/>
  <c r="D179" i="1"/>
  <c r="D182" i="1" s="1"/>
  <c r="F134" i="1"/>
  <c r="G134" i="1" s="1"/>
  <c r="J134" i="1" s="1"/>
  <c r="F135" i="1"/>
  <c r="G135" i="1" s="1"/>
  <c r="J135" i="1" s="1"/>
  <c r="F136" i="1"/>
  <c r="G136" i="1" s="1"/>
  <c r="J136" i="1" s="1"/>
  <c r="E133" i="1"/>
  <c r="F133" i="1" s="1"/>
  <c r="G133" i="1" s="1"/>
  <c r="J133" i="1" s="1"/>
  <c r="E132" i="1"/>
  <c r="F132" i="1" s="1"/>
  <c r="G132" i="1" s="1"/>
  <c r="J132" i="1" s="1"/>
  <c r="D137" i="1"/>
  <c r="F118" i="1"/>
  <c r="G118" i="1" s="1"/>
  <c r="J118" i="1" s="1"/>
  <c r="F119" i="1"/>
  <c r="G119" i="1" s="1"/>
  <c r="D120" i="1"/>
  <c r="E131" i="1"/>
  <c r="F131" i="1" s="1"/>
  <c r="G131" i="1" s="1"/>
  <c r="J131" i="1" s="1"/>
  <c r="E130" i="1"/>
  <c r="F130" i="1" s="1"/>
  <c r="G130" i="1" s="1"/>
  <c r="J130" i="1" s="1"/>
  <c r="F64" i="1"/>
  <c r="G64" i="1" s="1"/>
  <c r="F65" i="1"/>
  <c r="G65" i="1" s="1"/>
  <c r="J65" i="1" s="1"/>
  <c r="F66" i="1"/>
  <c r="G66" i="1" s="1"/>
  <c r="J66" i="1" s="1"/>
  <c r="D67" i="1"/>
  <c r="F787" i="1" l="1"/>
  <c r="F788" i="1" s="1"/>
  <c r="J786" i="1"/>
  <c r="J787" i="1" s="1"/>
  <c r="J788" i="1" s="1"/>
  <c r="F179" i="1"/>
  <c r="G179" i="1" s="1"/>
  <c r="J179" i="1" s="1"/>
  <c r="G774" i="1"/>
  <c r="F774" i="1"/>
  <c r="J119" i="1"/>
  <c r="J64" i="1"/>
  <c r="D782" i="1"/>
  <c r="E780" i="1"/>
  <c r="F780" i="1" s="1"/>
  <c r="G780" i="1" s="1"/>
  <c r="J780" i="1" s="1"/>
  <c r="E781" i="1"/>
  <c r="F781" i="1" s="1"/>
  <c r="G781" i="1" s="1"/>
  <c r="J781" i="1" s="1"/>
  <c r="E779" i="1"/>
  <c r="F779" i="1" s="1"/>
  <c r="G779" i="1" s="1"/>
  <c r="J779" i="1" s="1"/>
  <c r="E778" i="1"/>
  <c r="F778" i="1" s="1"/>
  <c r="G778" i="1" s="1"/>
  <c r="J778" i="1" s="1"/>
  <c r="E777" i="1"/>
  <c r="F777" i="1" s="1"/>
  <c r="G777" i="1" s="1"/>
  <c r="J777" i="1" s="1"/>
  <c r="E776" i="1"/>
  <c r="F776" i="1" s="1"/>
  <c r="G776" i="1" s="1"/>
  <c r="J776" i="1" s="1"/>
  <c r="J782" i="1" l="1"/>
  <c r="G782" i="1"/>
  <c r="F782" i="1"/>
  <c r="D771" i="1" l="1"/>
  <c r="E770" i="1"/>
  <c r="F770" i="1" s="1"/>
  <c r="G770" i="1" s="1"/>
  <c r="J770" i="1" s="1"/>
  <c r="E769" i="1"/>
  <c r="F769" i="1" s="1"/>
  <c r="G769" i="1" s="1"/>
  <c r="J769" i="1" s="1"/>
  <c r="E742" i="1"/>
  <c r="F742" i="1" s="1"/>
  <c r="G742" i="1" s="1"/>
  <c r="J742" i="1" s="1"/>
  <c r="E743" i="1"/>
  <c r="F743" i="1" s="1"/>
  <c r="G743" i="1" s="1"/>
  <c r="J743" i="1" s="1"/>
  <c r="E744" i="1"/>
  <c r="F744" i="1" s="1"/>
  <c r="G744" i="1" s="1"/>
  <c r="J744" i="1" s="1"/>
  <c r="E745" i="1"/>
  <c r="F745" i="1" s="1"/>
  <c r="G745" i="1" s="1"/>
  <c r="J745" i="1" s="1"/>
  <c r="E746" i="1"/>
  <c r="F746" i="1" s="1"/>
  <c r="G746" i="1" s="1"/>
  <c r="J746" i="1" s="1"/>
  <c r="E747" i="1"/>
  <c r="F747" i="1" s="1"/>
  <c r="G747" i="1" s="1"/>
  <c r="J747" i="1" s="1"/>
  <c r="E748" i="1"/>
  <c r="F748" i="1" s="1"/>
  <c r="G748" i="1" s="1"/>
  <c r="J748" i="1" s="1"/>
  <c r="E749" i="1"/>
  <c r="F749" i="1" s="1"/>
  <c r="G749" i="1" s="1"/>
  <c r="J749" i="1" s="1"/>
  <c r="E750" i="1"/>
  <c r="F750" i="1" s="1"/>
  <c r="G750" i="1" s="1"/>
  <c r="J750" i="1" s="1"/>
  <c r="E751" i="1"/>
  <c r="F751" i="1" s="1"/>
  <c r="G751" i="1" s="1"/>
  <c r="J751" i="1" s="1"/>
  <c r="E752" i="1"/>
  <c r="F752" i="1" s="1"/>
  <c r="G752" i="1" s="1"/>
  <c r="J752" i="1" s="1"/>
  <c r="E753" i="1"/>
  <c r="F753" i="1" s="1"/>
  <c r="G753" i="1" s="1"/>
  <c r="J753" i="1" s="1"/>
  <c r="E754" i="1"/>
  <c r="F754" i="1" s="1"/>
  <c r="G754" i="1" s="1"/>
  <c r="J754" i="1" s="1"/>
  <c r="E755" i="1"/>
  <c r="F755" i="1" s="1"/>
  <c r="G755" i="1" s="1"/>
  <c r="J755" i="1" s="1"/>
  <c r="E756" i="1"/>
  <c r="F756" i="1" s="1"/>
  <c r="G756" i="1" s="1"/>
  <c r="J756" i="1" s="1"/>
  <c r="E757" i="1"/>
  <c r="F757" i="1" s="1"/>
  <c r="G757" i="1" s="1"/>
  <c r="J757" i="1" s="1"/>
  <c r="E758" i="1"/>
  <c r="F758" i="1" s="1"/>
  <c r="G758" i="1" s="1"/>
  <c r="J758" i="1" s="1"/>
  <c r="E759" i="1"/>
  <c r="F759" i="1" s="1"/>
  <c r="G759" i="1" s="1"/>
  <c r="J759" i="1" s="1"/>
  <c r="E760" i="1"/>
  <c r="F760" i="1" s="1"/>
  <c r="G760" i="1" s="1"/>
  <c r="J760" i="1" s="1"/>
  <c r="E761" i="1"/>
  <c r="F761" i="1" s="1"/>
  <c r="G761" i="1" s="1"/>
  <c r="J761" i="1" s="1"/>
  <c r="E762" i="1"/>
  <c r="F762" i="1" s="1"/>
  <c r="G762" i="1" s="1"/>
  <c r="J762" i="1" s="1"/>
  <c r="E763" i="1"/>
  <c r="F763" i="1" s="1"/>
  <c r="G763" i="1" s="1"/>
  <c r="J763" i="1" s="1"/>
  <c r="E764" i="1"/>
  <c r="F764" i="1" s="1"/>
  <c r="G764" i="1" s="1"/>
  <c r="J764" i="1" s="1"/>
  <c r="E765" i="1"/>
  <c r="F765" i="1" s="1"/>
  <c r="G765" i="1" s="1"/>
  <c r="J765" i="1" s="1"/>
  <c r="E766" i="1"/>
  <c r="F766" i="1" s="1"/>
  <c r="G766" i="1" s="1"/>
  <c r="J766" i="1" s="1"/>
  <c r="E767" i="1"/>
  <c r="F767" i="1" s="1"/>
  <c r="G767" i="1" s="1"/>
  <c r="J767" i="1" s="1"/>
  <c r="E768" i="1"/>
  <c r="F768" i="1" s="1"/>
  <c r="G768" i="1" s="1"/>
  <c r="J768" i="1" s="1"/>
  <c r="E741" i="1"/>
  <c r="F741" i="1" s="1"/>
  <c r="G741" i="1" s="1"/>
  <c r="J741" i="1" s="1"/>
  <c r="E740" i="1"/>
  <c r="F740" i="1" s="1"/>
  <c r="G740" i="1" s="1"/>
  <c r="J740" i="1" s="1"/>
  <c r="E739" i="1"/>
  <c r="F739" i="1" s="1"/>
  <c r="G739" i="1" s="1"/>
  <c r="J739" i="1" s="1"/>
  <c r="E738" i="1"/>
  <c r="E733" i="1"/>
  <c r="F733" i="1" s="1"/>
  <c r="G733" i="1" s="1"/>
  <c r="J733" i="1" s="1"/>
  <c r="E734" i="1"/>
  <c r="F734" i="1" s="1"/>
  <c r="G734" i="1" s="1"/>
  <c r="J734" i="1" s="1"/>
  <c r="E735" i="1"/>
  <c r="F735" i="1" s="1"/>
  <c r="G735" i="1" s="1"/>
  <c r="J735" i="1" s="1"/>
  <c r="E736" i="1"/>
  <c r="F736" i="1" s="1"/>
  <c r="G736" i="1" s="1"/>
  <c r="J736" i="1" s="1"/>
  <c r="E737" i="1"/>
  <c r="F737" i="1" s="1"/>
  <c r="G737" i="1" s="1"/>
  <c r="J737" i="1" s="1"/>
  <c r="E732" i="1"/>
  <c r="F732" i="1" s="1"/>
  <c r="G732" i="1" s="1"/>
  <c r="J732" i="1" s="1"/>
  <c r="E725" i="1"/>
  <c r="F725" i="1" s="1"/>
  <c r="G725" i="1" s="1"/>
  <c r="J725" i="1" s="1"/>
  <c r="E726" i="1"/>
  <c r="F726" i="1" s="1"/>
  <c r="G726" i="1" s="1"/>
  <c r="J726" i="1" s="1"/>
  <c r="E727" i="1"/>
  <c r="E728" i="1"/>
  <c r="F728" i="1" s="1"/>
  <c r="G728" i="1" s="1"/>
  <c r="J728" i="1" s="1"/>
  <c r="E729" i="1"/>
  <c r="F729" i="1" s="1"/>
  <c r="G729" i="1" s="1"/>
  <c r="J729" i="1" s="1"/>
  <c r="E730" i="1"/>
  <c r="F730" i="1" s="1"/>
  <c r="G730" i="1" s="1"/>
  <c r="J730" i="1" s="1"/>
  <c r="E731" i="1"/>
  <c r="F731" i="1" s="1"/>
  <c r="G731" i="1" s="1"/>
  <c r="J731" i="1" s="1"/>
  <c r="E724" i="1"/>
  <c r="F724" i="1" s="1"/>
  <c r="G724" i="1" s="1"/>
  <c r="J724" i="1" s="1"/>
  <c r="E722" i="1"/>
  <c r="F722" i="1" s="1"/>
  <c r="G722" i="1" s="1"/>
  <c r="J722" i="1" s="1"/>
  <c r="E723" i="1"/>
  <c r="F723" i="1" s="1"/>
  <c r="G723" i="1" s="1"/>
  <c r="J723" i="1" s="1"/>
  <c r="E717" i="1"/>
  <c r="F717" i="1" s="1"/>
  <c r="G717" i="1" s="1"/>
  <c r="J717" i="1" s="1"/>
  <c r="E718" i="1"/>
  <c r="F718" i="1" s="1"/>
  <c r="G718" i="1" s="1"/>
  <c r="J718" i="1" s="1"/>
  <c r="E719" i="1"/>
  <c r="F719" i="1" s="1"/>
  <c r="G719" i="1" s="1"/>
  <c r="J719" i="1" s="1"/>
  <c r="E720" i="1"/>
  <c r="F720" i="1" s="1"/>
  <c r="G720" i="1" s="1"/>
  <c r="J720" i="1" s="1"/>
  <c r="E721" i="1"/>
  <c r="F721" i="1" s="1"/>
  <c r="G721" i="1" s="1"/>
  <c r="J721" i="1" s="1"/>
  <c r="E716" i="1"/>
  <c r="F716" i="1" s="1"/>
  <c r="G716" i="1" s="1"/>
  <c r="J716" i="1" s="1"/>
  <c r="E715" i="1"/>
  <c r="F715" i="1" s="1"/>
  <c r="F738" i="1"/>
  <c r="G738" i="1" s="1"/>
  <c r="J738" i="1" s="1"/>
  <c r="F727" i="1"/>
  <c r="G727" i="1" s="1"/>
  <c r="J727" i="1" s="1"/>
  <c r="E664" i="1"/>
  <c r="F664" i="1" s="1"/>
  <c r="G664" i="1" s="1"/>
  <c r="J664" i="1" s="1"/>
  <c r="E665" i="1"/>
  <c r="E666" i="1"/>
  <c r="E667" i="1"/>
  <c r="F667" i="1" s="1"/>
  <c r="G667" i="1" s="1"/>
  <c r="J667" i="1" s="1"/>
  <c r="E668" i="1"/>
  <c r="F668" i="1" s="1"/>
  <c r="G668" i="1" s="1"/>
  <c r="J668" i="1" s="1"/>
  <c r="E669" i="1"/>
  <c r="E670" i="1"/>
  <c r="E671" i="1"/>
  <c r="F671" i="1" s="1"/>
  <c r="G671" i="1" s="1"/>
  <c r="J671" i="1" s="1"/>
  <c r="E672" i="1"/>
  <c r="F672" i="1" s="1"/>
  <c r="G672" i="1" s="1"/>
  <c r="J672" i="1" s="1"/>
  <c r="E673" i="1"/>
  <c r="E674" i="1"/>
  <c r="F674" i="1" s="1"/>
  <c r="G674" i="1" s="1"/>
  <c r="J674" i="1" s="1"/>
  <c r="E675" i="1"/>
  <c r="F675" i="1" s="1"/>
  <c r="G675" i="1" s="1"/>
  <c r="J675" i="1" s="1"/>
  <c r="E676" i="1"/>
  <c r="F676" i="1" s="1"/>
  <c r="G676" i="1" s="1"/>
  <c r="J676" i="1" s="1"/>
  <c r="E677" i="1"/>
  <c r="E678" i="1"/>
  <c r="F678" i="1" s="1"/>
  <c r="G678" i="1" s="1"/>
  <c r="J678" i="1" s="1"/>
  <c r="E679" i="1"/>
  <c r="F679" i="1" s="1"/>
  <c r="G679" i="1" s="1"/>
  <c r="J679" i="1" s="1"/>
  <c r="E680" i="1"/>
  <c r="F680" i="1" s="1"/>
  <c r="G680" i="1" s="1"/>
  <c r="J680" i="1" s="1"/>
  <c r="E681" i="1"/>
  <c r="E682" i="1"/>
  <c r="F682" i="1" s="1"/>
  <c r="G682" i="1" s="1"/>
  <c r="J682" i="1" s="1"/>
  <c r="E683" i="1"/>
  <c r="F683" i="1" s="1"/>
  <c r="G683" i="1" s="1"/>
  <c r="J683" i="1" s="1"/>
  <c r="E684" i="1"/>
  <c r="F684" i="1" s="1"/>
  <c r="G684" i="1" s="1"/>
  <c r="J684" i="1" s="1"/>
  <c r="E685" i="1"/>
  <c r="E686" i="1"/>
  <c r="F686" i="1" s="1"/>
  <c r="G686" i="1" s="1"/>
  <c r="J686" i="1" s="1"/>
  <c r="E687" i="1"/>
  <c r="F687" i="1" s="1"/>
  <c r="G687" i="1" s="1"/>
  <c r="J687" i="1" s="1"/>
  <c r="E688" i="1"/>
  <c r="F688" i="1" s="1"/>
  <c r="G688" i="1" s="1"/>
  <c r="J688" i="1" s="1"/>
  <c r="E689" i="1"/>
  <c r="E690" i="1"/>
  <c r="F690" i="1" s="1"/>
  <c r="G690" i="1" s="1"/>
  <c r="J690" i="1" s="1"/>
  <c r="E691" i="1"/>
  <c r="F691" i="1" s="1"/>
  <c r="G691" i="1" s="1"/>
  <c r="J691" i="1" s="1"/>
  <c r="E692" i="1"/>
  <c r="F692" i="1" s="1"/>
  <c r="G692" i="1" s="1"/>
  <c r="J692" i="1" s="1"/>
  <c r="E693" i="1"/>
  <c r="E694" i="1"/>
  <c r="F694" i="1" s="1"/>
  <c r="G694" i="1" s="1"/>
  <c r="J694" i="1" s="1"/>
  <c r="E695" i="1"/>
  <c r="F695" i="1" s="1"/>
  <c r="G695" i="1" s="1"/>
  <c r="J695" i="1" s="1"/>
  <c r="E696" i="1"/>
  <c r="F696" i="1" s="1"/>
  <c r="G696" i="1" s="1"/>
  <c r="J696" i="1" s="1"/>
  <c r="E697" i="1"/>
  <c r="E698" i="1"/>
  <c r="F698" i="1" s="1"/>
  <c r="G698" i="1" s="1"/>
  <c r="J698" i="1" s="1"/>
  <c r="E699" i="1"/>
  <c r="F699" i="1" s="1"/>
  <c r="G699" i="1" s="1"/>
  <c r="J699" i="1" s="1"/>
  <c r="E700" i="1"/>
  <c r="F700" i="1" s="1"/>
  <c r="G700" i="1" s="1"/>
  <c r="J700" i="1" s="1"/>
  <c r="E701" i="1"/>
  <c r="F701" i="1" s="1"/>
  <c r="G701" i="1" s="1"/>
  <c r="J701" i="1" s="1"/>
  <c r="E702" i="1"/>
  <c r="F702" i="1" s="1"/>
  <c r="G702" i="1" s="1"/>
  <c r="J702" i="1" s="1"/>
  <c r="E703" i="1"/>
  <c r="F703" i="1" s="1"/>
  <c r="G703" i="1" s="1"/>
  <c r="J703" i="1" s="1"/>
  <c r="E704" i="1"/>
  <c r="F704" i="1" s="1"/>
  <c r="G704" i="1" s="1"/>
  <c r="J704" i="1" s="1"/>
  <c r="E705" i="1"/>
  <c r="F705" i="1" s="1"/>
  <c r="G705" i="1" s="1"/>
  <c r="J705" i="1" s="1"/>
  <c r="E706" i="1"/>
  <c r="F706" i="1" s="1"/>
  <c r="G706" i="1" s="1"/>
  <c r="J706" i="1" s="1"/>
  <c r="E707" i="1"/>
  <c r="F707" i="1" s="1"/>
  <c r="G707" i="1" s="1"/>
  <c r="J707" i="1" s="1"/>
  <c r="E708" i="1"/>
  <c r="F708" i="1" s="1"/>
  <c r="G708" i="1" s="1"/>
  <c r="J708" i="1" s="1"/>
  <c r="E709" i="1"/>
  <c r="F709" i="1" s="1"/>
  <c r="G709" i="1" s="1"/>
  <c r="J709" i="1" s="1"/>
  <c r="E710" i="1"/>
  <c r="E711" i="1"/>
  <c r="F711" i="1" s="1"/>
  <c r="G711" i="1" s="1"/>
  <c r="J711" i="1" s="1"/>
  <c r="E712" i="1"/>
  <c r="F712" i="1" s="1"/>
  <c r="G712" i="1" s="1"/>
  <c r="J712" i="1" s="1"/>
  <c r="E663" i="1"/>
  <c r="E629" i="1"/>
  <c r="F629" i="1" s="1"/>
  <c r="G629" i="1" s="1"/>
  <c r="J629" i="1" s="1"/>
  <c r="E630" i="1"/>
  <c r="F630" i="1" s="1"/>
  <c r="G630" i="1" s="1"/>
  <c r="J630" i="1" s="1"/>
  <c r="E631" i="1"/>
  <c r="F631" i="1" s="1"/>
  <c r="G631" i="1" s="1"/>
  <c r="J631" i="1" s="1"/>
  <c r="E632" i="1"/>
  <c r="F632" i="1" s="1"/>
  <c r="G632" i="1" s="1"/>
  <c r="J632" i="1" s="1"/>
  <c r="E633" i="1"/>
  <c r="E634" i="1"/>
  <c r="F634" i="1" s="1"/>
  <c r="G634" i="1" s="1"/>
  <c r="J634" i="1" s="1"/>
  <c r="E635" i="1"/>
  <c r="F635" i="1" s="1"/>
  <c r="G635" i="1" s="1"/>
  <c r="J635" i="1" s="1"/>
  <c r="E636" i="1"/>
  <c r="E637" i="1"/>
  <c r="F637" i="1" s="1"/>
  <c r="G637" i="1" s="1"/>
  <c r="J637" i="1" s="1"/>
  <c r="E638" i="1"/>
  <c r="F638" i="1" s="1"/>
  <c r="G638" i="1" s="1"/>
  <c r="J638" i="1" s="1"/>
  <c r="E639" i="1"/>
  <c r="F639" i="1" s="1"/>
  <c r="G639" i="1" s="1"/>
  <c r="J639" i="1" s="1"/>
  <c r="E640" i="1"/>
  <c r="E641" i="1"/>
  <c r="E642" i="1"/>
  <c r="F642" i="1" s="1"/>
  <c r="G642" i="1" s="1"/>
  <c r="J642" i="1" s="1"/>
  <c r="E643" i="1"/>
  <c r="F643" i="1" s="1"/>
  <c r="G643" i="1" s="1"/>
  <c r="J643" i="1" s="1"/>
  <c r="E644" i="1"/>
  <c r="F644" i="1" s="1"/>
  <c r="G644" i="1" s="1"/>
  <c r="J644" i="1" s="1"/>
  <c r="E645" i="1"/>
  <c r="E646" i="1"/>
  <c r="F646" i="1" s="1"/>
  <c r="G646" i="1" s="1"/>
  <c r="J646" i="1" s="1"/>
  <c r="E647" i="1"/>
  <c r="F647" i="1" s="1"/>
  <c r="G647" i="1" s="1"/>
  <c r="J647" i="1" s="1"/>
  <c r="E648" i="1"/>
  <c r="F648" i="1" s="1"/>
  <c r="G648" i="1" s="1"/>
  <c r="J648" i="1" s="1"/>
  <c r="E649" i="1"/>
  <c r="E650" i="1"/>
  <c r="F650" i="1" s="1"/>
  <c r="G650" i="1" s="1"/>
  <c r="J650" i="1" s="1"/>
  <c r="E651" i="1"/>
  <c r="F651" i="1" s="1"/>
  <c r="G651" i="1" s="1"/>
  <c r="J651" i="1" s="1"/>
  <c r="E652" i="1"/>
  <c r="F652" i="1" s="1"/>
  <c r="G652" i="1" s="1"/>
  <c r="J652" i="1" s="1"/>
  <c r="E653" i="1"/>
  <c r="F653" i="1" s="1"/>
  <c r="G653" i="1" s="1"/>
  <c r="J653" i="1" s="1"/>
  <c r="E654" i="1"/>
  <c r="F654" i="1" s="1"/>
  <c r="G654" i="1" s="1"/>
  <c r="J654" i="1" s="1"/>
  <c r="E655" i="1"/>
  <c r="F655" i="1" s="1"/>
  <c r="G655" i="1" s="1"/>
  <c r="J655" i="1" s="1"/>
  <c r="E656" i="1"/>
  <c r="F656" i="1" s="1"/>
  <c r="G656" i="1" s="1"/>
  <c r="J656" i="1" s="1"/>
  <c r="E657" i="1"/>
  <c r="E658" i="1"/>
  <c r="F658" i="1" s="1"/>
  <c r="G658" i="1" s="1"/>
  <c r="J658" i="1" s="1"/>
  <c r="E659" i="1"/>
  <c r="F659" i="1" s="1"/>
  <c r="G659" i="1" s="1"/>
  <c r="J659" i="1" s="1"/>
  <c r="E660" i="1"/>
  <c r="F660" i="1" s="1"/>
  <c r="G660" i="1" s="1"/>
  <c r="J660" i="1" s="1"/>
  <c r="E661" i="1"/>
  <c r="F661" i="1" s="1"/>
  <c r="G661" i="1" s="1"/>
  <c r="J661" i="1" s="1"/>
  <c r="E662" i="1"/>
  <c r="F662" i="1" s="1"/>
  <c r="G662" i="1" s="1"/>
  <c r="J662" i="1" s="1"/>
  <c r="E628" i="1"/>
  <c r="F628" i="1" s="1"/>
  <c r="G628" i="1" s="1"/>
  <c r="J628" i="1" s="1"/>
  <c r="E569" i="1"/>
  <c r="E570" i="1"/>
  <c r="E571" i="1"/>
  <c r="F571" i="1" s="1"/>
  <c r="G571" i="1" s="1"/>
  <c r="J571" i="1" s="1"/>
  <c r="E572" i="1"/>
  <c r="F572" i="1" s="1"/>
  <c r="G572" i="1" s="1"/>
  <c r="J572" i="1" s="1"/>
  <c r="E573" i="1"/>
  <c r="E574" i="1"/>
  <c r="F574" i="1" s="1"/>
  <c r="G574" i="1" s="1"/>
  <c r="J574" i="1" s="1"/>
  <c r="E575" i="1"/>
  <c r="F575" i="1" s="1"/>
  <c r="G575" i="1" s="1"/>
  <c r="J575" i="1" s="1"/>
  <c r="E576" i="1"/>
  <c r="F576" i="1" s="1"/>
  <c r="G576" i="1" s="1"/>
  <c r="J576" i="1" s="1"/>
  <c r="E577" i="1"/>
  <c r="F577" i="1" s="1"/>
  <c r="G577" i="1" s="1"/>
  <c r="J577" i="1" s="1"/>
  <c r="E578" i="1"/>
  <c r="E579" i="1"/>
  <c r="F579" i="1" s="1"/>
  <c r="G579" i="1" s="1"/>
  <c r="J579" i="1" s="1"/>
  <c r="E580" i="1"/>
  <c r="F580" i="1" s="1"/>
  <c r="G580" i="1" s="1"/>
  <c r="J580" i="1" s="1"/>
  <c r="E581" i="1"/>
  <c r="F581" i="1" s="1"/>
  <c r="G581" i="1" s="1"/>
  <c r="J581" i="1" s="1"/>
  <c r="E582" i="1"/>
  <c r="F582" i="1" s="1"/>
  <c r="G582" i="1" s="1"/>
  <c r="J582" i="1" s="1"/>
  <c r="E583" i="1"/>
  <c r="F583" i="1" s="1"/>
  <c r="G583" i="1" s="1"/>
  <c r="J583" i="1" s="1"/>
  <c r="E584" i="1"/>
  <c r="F584" i="1" s="1"/>
  <c r="G584" i="1" s="1"/>
  <c r="J584" i="1" s="1"/>
  <c r="E585" i="1"/>
  <c r="F585" i="1" s="1"/>
  <c r="G585" i="1" s="1"/>
  <c r="J585" i="1" s="1"/>
  <c r="E586" i="1"/>
  <c r="E587" i="1"/>
  <c r="F587" i="1" s="1"/>
  <c r="G587" i="1" s="1"/>
  <c r="J587" i="1" s="1"/>
  <c r="E588" i="1"/>
  <c r="F588" i="1" s="1"/>
  <c r="G588" i="1" s="1"/>
  <c r="J588" i="1" s="1"/>
  <c r="E589" i="1"/>
  <c r="E590" i="1"/>
  <c r="E591" i="1"/>
  <c r="F591" i="1" s="1"/>
  <c r="G591" i="1" s="1"/>
  <c r="J591" i="1" s="1"/>
  <c r="E592" i="1"/>
  <c r="F592" i="1" s="1"/>
  <c r="G592" i="1" s="1"/>
  <c r="J592" i="1" s="1"/>
  <c r="E593" i="1"/>
  <c r="E594" i="1"/>
  <c r="E595" i="1"/>
  <c r="F595" i="1" s="1"/>
  <c r="G595" i="1" s="1"/>
  <c r="J595" i="1" s="1"/>
  <c r="E596" i="1"/>
  <c r="F596" i="1" s="1"/>
  <c r="G596" i="1" s="1"/>
  <c r="J596" i="1" s="1"/>
  <c r="E597" i="1"/>
  <c r="F597" i="1" s="1"/>
  <c r="G597" i="1" s="1"/>
  <c r="J597" i="1" s="1"/>
  <c r="E598" i="1"/>
  <c r="F598" i="1" s="1"/>
  <c r="G598" i="1" s="1"/>
  <c r="J598" i="1" s="1"/>
  <c r="E599" i="1"/>
  <c r="F599" i="1" s="1"/>
  <c r="G599" i="1" s="1"/>
  <c r="J599" i="1" s="1"/>
  <c r="E600" i="1"/>
  <c r="F600" i="1" s="1"/>
  <c r="G600" i="1" s="1"/>
  <c r="J600" i="1" s="1"/>
  <c r="E601" i="1"/>
  <c r="E602" i="1"/>
  <c r="E603" i="1"/>
  <c r="F603" i="1" s="1"/>
  <c r="G603" i="1" s="1"/>
  <c r="J603" i="1" s="1"/>
  <c r="E604" i="1"/>
  <c r="F604" i="1" s="1"/>
  <c r="G604" i="1" s="1"/>
  <c r="J604" i="1" s="1"/>
  <c r="E605" i="1"/>
  <c r="E606" i="1"/>
  <c r="E607" i="1"/>
  <c r="F607" i="1" s="1"/>
  <c r="G607" i="1" s="1"/>
  <c r="J607" i="1" s="1"/>
  <c r="E608" i="1"/>
  <c r="F608" i="1" s="1"/>
  <c r="G608" i="1" s="1"/>
  <c r="J608" i="1" s="1"/>
  <c r="E609" i="1"/>
  <c r="E610" i="1"/>
  <c r="E611" i="1"/>
  <c r="F611" i="1" s="1"/>
  <c r="G611" i="1" s="1"/>
  <c r="J611" i="1" s="1"/>
  <c r="E612" i="1"/>
  <c r="F612" i="1" s="1"/>
  <c r="G612" i="1" s="1"/>
  <c r="J612" i="1" s="1"/>
  <c r="E613" i="1"/>
  <c r="E614" i="1"/>
  <c r="F614" i="1" s="1"/>
  <c r="G614" i="1" s="1"/>
  <c r="J614" i="1" s="1"/>
  <c r="E615" i="1"/>
  <c r="F615" i="1" s="1"/>
  <c r="G615" i="1" s="1"/>
  <c r="J615" i="1" s="1"/>
  <c r="E616" i="1"/>
  <c r="F616" i="1" s="1"/>
  <c r="G616" i="1" s="1"/>
  <c r="J616" i="1" s="1"/>
  <c r="E617" i="1"/>
  <c r="F617" i="1" s="1"/>
  <c r="G617" i="1" s="1"/>
  <c r="J617" i="1" s="1"/>
  <c r="E618" i="1"/>
  <c r="E619" i="1"/>
  <c r="F619" i="1" s="1"/>
  <c r="G619" i="1" s="1"/>
  <c r="J619" i="1" s="1"/>
  <c r="E620" i="1"/>
  <c r="F620" i="1" s="1"/>
  <c r="G620" i="1" s="1"/>
  <c r="J620" i="1" s="1"/>
  <c r="E621" i="1"/>
  <c r="E622" i="1"/>
  <c r="E623" i="1"/>
  <c r="F623" i="1" s="1"/>
  <c r="G623" i="1" s="1"/>
  <c r="J623" i="1" s="1"/>
  <c r="E624" i="1"/>
  <c r="F624" i="1" s="1"/>
  <c r="G624" i="1" s="1"/>
  <c r="J624" i="1" s="1"/>
  <c r="E625" i="1"/>
  <c r="E626" i="1"/>
  <c r="E627" i="1"/>
  <c r="F627" i="1" s="1"/>
  <c r="G627" i="1" s="1"/>
  <c r="J627" i="1" s="1"/>
  <c r="E568" i="1"/>
  <c r="F568" i="1" s="1"/>
  <c r="G568" i="1" s="1"/>
  <c r="J568" i="1" s="1"/>
  <c r="E504" i="1"/>
  <c r="F504" i="1" s="1"/>
  <c r="G504" i="1" s="1"/>
  <c r="J504" i="1" s="1"/>
  <c r="E505" i="1"/>
  <c r="F505" i="1" s="1"/>
  <c r="G505" i="1" s="1"/>
  <c r="J505" i="1" s="1"/>
  <c r="E506" i="1"/>
  <c r="F506" i="1" s="1"/>
  <c r="G506" i="1" s="1"/>
  <c r="J506" i="1" s="1"/>
  <c r="E507" i="1"/>
  <c r="F507" i="1" s="1"/>
  <c r="G507" i="1" s="1"/>
  <c r="J507" i="1" s="1"/>
  <c r="E508" i="1"/>
  <c r="F508" i="1" s="1"/>
  <c r="G508" i="1" s="1"/>
  <c r="J508" i="1" s="1"/>
  <c r="E509" i="1"/>
  <c r="F509" i="1" s="1"/>
  <c r="G509" i="1" s="1"/>
  <c r="J509" i="1" s="1"/>
  <c r="E510" i="1"/>
  <c r="F510" i="1" s="1"/>
  <c r="G510" i="1" s="1"/>
  <c r="J510" i="1" s="1"/>
  <c r="E511" i="1"/>
  <c r="F511" i="1" s="1"/>
  <c r="G511" i="1" s="1"/>
  <c r="J511" i="1" s="1"/>
  <c r="E512" i="1"/>
  <c r="F512" i="1" s="1"/>
  <c r="G512" i="1" s="1"/>
  <c r="J512" i="1" s="1"/>
  <c r="E513" i="1"/>
  <c r="F513" i="1" s="1"/>
  <c r="G513" i="1" s="1"/>
  <c r="J513" i="1" s="1"/>
  <c r="E514" i="1"/>
  <c r="F514" i="1" s="1"/>
  <c r="G514" i="1" s="1"/>
  <c r="J514" i="1" s="1"/>
  <c r="E515" i="1"/>
  <c r="F515" i="1" s="1"/>
  <c r="G515" i="1" s="1"/>
  <c r="J515" i="1" s="1"/>
  <c r="E516" i="1"/>
  <c r="E517" i="1"/>
  <c r="E518" i="1"/>
  <c r="F518" i="1" s="1"/>
  <c r="G518" i="1" s="1"/>
  <c r="J518" i="1" s="1"/>
  <c r="E519" i="1"/>
  <c r="F519" i="1" s="1"/>
  <c r="G519" i="1" s="1"/>
  <c r="J519" i="1" s="1"/>
  <c r="E520" i="1"/>
  <c r="E521" i="1"/>
  <c r="F521" i="1" s="1"/>
  <c r="G521" i="1" s="1"/>
  <c r="J521" i="1" s="1"/>
  <c r="E522" i="1"/>
  <c r="F522" i="1" s="1"/>
  <c r="G522" i="1" s="1"/>
  <c r="J522" i="1" s="1"/>
  <c r="E523" i="1"/>
  <c r="F523" i="1" s="1"/>
  <c r="G523" i="1" s="1"/>
  <c r="J523" i="1" s="1"/>
  <c r="E524" i="1"/>
  <c r="E525" i="1"/>
  <c r="E526" i="1"/>
  <c r="F526" i="1" s="1"/>
  <c r="G526" i="1" s="1"/>
  <c r="J526" i="1" s="1"/>
  <c r="E527" i="1"/>
  <c r="F527" i="1" s="1"/>
  <c r="G527" i="1" s="1"/>
  <c r="J527" i="1" s="1"/>
  <c r="E528" i="1"/>
  <c r="E529" i="1"/>
  <c r="E530" i="1"/>
  <c r="F530" i="1" s="1"/>
  <c r="G530" i="1" s="1"/>
  <c r="J530" i="1" s="1"/>
  <c r="E531" i="1"/>
  <c r="F531" i="1" s="1"/>
  <c r="G531" i="1" s="1"/>
  <c r="J531" i="1" s="1"/>
  <c r="E532" i="1"/>
  <c r="F532" i="1" s="1"/>
  <c r="G532" i="1" s="1"/>
  <c r="J532" i="1" s="1"/>
  <c r="E533" i="1"/>
  <c r="E534" i="1"/>
  <c r="F534" i="1" s="1"/>
  <c r="G534" i="1" s="1"/>
  <c r="J534" i="1" s="1"/>
  <c r="E535" i="1"/>
  <c r="F535" i="1" s="1"/>
  <c r="G535" i="1" s="1"/>
  <c r="J535" i="1" s="1"/>
  <c r="E536" i="1"/>
  <c r="E537" i="1"/>
  <c r="F537" i="1" s="1"/>
  <c r="G537" i="1" s="1"/>
  <c r="J537" i="1" s="1"/>
  <c r="E538" i="1"/>
  <c r="F538" i="1" s="1"/>
  <c r="G538" i="1" s="1"/>
  <c r="J538" i="1" s="1"/>
  <c r="E539" i="1"/>
  <c r="F539" i="1" s="1"/>
  <c r="G539" i="1" s="1"/>
  <c r="J539" i="1" s="1"/>
  <c r="E540" i="1"/>
  <c r="E541" i="1"/>
  <c r="E542" i="1"/>
  <c r="F542" i="1" s="1"/>
  <c r="G542" i="1" s="1"/>
  <c r="J542" i="1" s="1"/>
  <c r="E543" i="1"/>
  <c r="F543" i="1" s="1"/>
  <c r="G543" i="1" s="1"/>
  <c r="J543" i="1" s="1"/>
  <c r="E544" i="1"/>
  <c r="E545" i="1"/>
  <c r="F545" i="1" s="1"/>
  <c r="G545" i="1" s="1"/>
  <c r="J545" i="1" s="1"/>
  <c r="E546" i="1"/>
  <c r="F546" i="1" s="1"/>
  <c r="G546" i="1" s="1"/>
  <c r="J546" i="1" s="1"/>
  <c r="E547" i="1"/>
  <c r="F547" i="1" s="1"/>
  <c r="G547" i="1" s="1"/>
  <c r="J547" i="1" s="1"/>
  <c r="E548" i="1"/>
  <c r="E549" i="1"/>
  <c r="E550" i="1"/>
  <c r="F550" i="1" s="1"/>
  <c r="G550" i="1" s="1"/>
  <c r="J550" i="1" s="1"/>
  <c r="E551" i="1"/>
  <c r="F551" i="1" s="1"/>
  <c r="G551" i="1" s="1"/>
  <c r="J551" i="1" s="1"/>
  <c r="E552" i="1"/>
  <c r="E553" i="1"/>
  <c r="F553" i="1" s="1"/>
  <c r="G553" i="1" s="1"/>
  <c r="J553" i="1" s="1"/>
  <c r="E554" i="1"/>
  <c r="F554" i="1" s="1"/>
  <c r="G554" i="1" s="1"/>
  <c r="J554" i="1" s="1"/>
  <c r="E555" i="1"/>
  <c r="F555" i="1" s="1"/>
  <c r="G555" i="1" s="1"/>
  <c r="J555" i="1" s="1"/>
  <c r="E556" i="1"/>
  <c r="E557" i="1"/>
  <c r="E558" i="1"/>
  <c r="F558" i="1" s="1"/>
  <c r="G558" i="1" s="1"/>
  <c r="J558" i="1" s="1"/>
  <c r="E559" i="1"/>
  <c r="F559" i="1" s="1"/>
  <c r="G559" i="1" s="1"/>
  <c r="J559" i="1" s="1"/>
  <c r="E560" i="1"/>
  <c r="E561" i="1"/>
  <c r="F561" i="1" s="1"/>
  <c r="G561" i="1" s="1"/>
  <c r="J561" i="1" s="1"/>
  <c r="E562" i="1"/>
  <c r="F562" i="1" s="1"/>
  <c r="G562" i="1" s="1"/>
  <c r="J562" i="1" s="1"/>
  <c r="E563" i="1"/>
  <c r="F563" i="1" s="1"/>
  <c r="G563" i="1" s="1"/>
  <c r="J563" i="1" s="1"/>
  <c r="E564" i="1"/>
  <c r="E565" i="1"/>
  <c r="F565" i="1" s="1"/>
  <c r="G565" i="1" s="1"/>
  <c r="J565" i="1" s="1"/>
  <c r="E566" i="1"/>
  <c r="F566" i="1" s="1"/>
  <c r="G566" i="1" s="1"/>
  <c r="J566" i="1" s="1"/>
  <c r="E567" i="1"/>
  <c r="F567" i="1" s="1"/>
  <c r="G567" i="1" s="1"/>
  <c r="J567" i="1" s="1"/>
  <c r="E503" i="1"/>
  <c r="E188" i="1"/>
  <c r="F188" i="1" s="1"/>
  <c r="G188" i="1" s="1"/>
  <c r="J188" i="1" s="1"/>
  <c r="E189" i="1"/>
  <c r="F189" i="1" s="1"/>
  <c r="G189" i="1" s="1"/>
  <c r="J189" i="1" s="1"/>
  <c r="E190" i="1"/>
  <c r="F190" i="1" s="1"/>
  <c r="G190" i="1" s="1"/>
  <c r="J190" i="1" s="1"/>
  <c r="E191" i="1"/>
  <c r="F191" i="1" s="1"/>
  <c r="G191" i="1" s="1"/>
  <c r="J191" i="1" s="1"/>
  <c r="E192" i="1"/>
  <c r="F192" i="1" s="1"/>
  <c r="G192" i="1" s="1"/>
  <c r="J192" i="1" s="1"/>
  <c r="E193" i="1"/>
  <c r="F193" i="1" s="1"/>
  <c r="G193" i="1" s="1"/>
  <c r="J193" i="1" s="1"/>
  <c r="E194" i="1"/>
  <c r="F194" i="1" s="1"/>
  <c r="G194" i="1" s="1"/>
  <c r="J194" i="1" s="1"/>
  <c r="E195" i="1"/>
  <c r="E196" i="1"/>
  <c r="F196" i="1" s="1"/>
  <c r="G196" i="1" s="1"/>
  <c r="J196" i="1" s="1"/>
  <c r="E197" i="1"/>
  <c r="F197" i="1" s="1"/>
  <c r="G197" i="1" s="1"/>
  <c r="J197" i="1" s="1"/>
  <c r="E198" i="1"/>
  <c r="F198" i="1" s="1"/>
  <c r="G198" i="1" s="1"/>
  <c r="J198" i="1" s="1"/>
  <c r="E199" i="1"/>
  <c r="F199" i="1" s="1"/>
  <c r="G199" i="1" s="1"/>
  <c r="J199" i="1" s="1"/>
  <c r="E200" i="1"/>
  <c r="F200" i="1" s="1"/>
  <c r="G200" i="1" s="1"/>
  <c r="J200" i="1" s="1"/>
  <c r="E201" i="1"/>
  <c r="F201" i="1" s="1"/>
  <c r="G201" i="1" s="1"/>
  <c r="J201" i="1" s="1"/>
  <c r="E202" i="1"/>
  <c r="F202" i="1" s="1"/>
  <c r="G202" i="1" s="1"/>
  <c r="J202" i="1" s="1"/>
  <c r="E203" i="1"/>
  <c r="E204" i="1"/>
  <c r="F204" i="1" s="1"/>
  <c r="G204" i="1" s="1"/>
  <c r="J204" i="1" s="1"/>
  <c r="E205" i="1"/>
  <c r="F205" i="1" s="1"/>
  <c r="G205" i="1" s="1"/>
  <c r="J205" i="1" s="1"/>
  <c r="E206" i="1"/>
  <c r="F206" i="1" s="1"/>
  <c r="G206" i="1" s="1"/>
  <c r="J206" i="1" s="1"/>
  <c r="E207" i="1"/>
  <c r="F207" i="1" s="1"/>
  <c r="G207" i="1" s="1"/>
  <c r="J207" i="1" s="1"/>
  <c r="E208" i="1"/>
  <c r="F208" i="1" s="1"/>
  <c r="G208" i="1" s="1"/>
  <c r="J208" i="1" s="1"/>
  <c r="E209" i="1"/>
  <c r="F209" i="1" s="1"/>
  <c r="G209" i="1" s="1"/>
  <c r="J209" i="1" s="1"/>
  <c r="E210" i="1"/>
  <c r="F210" i="1" s="1"/>
  <c r="G210" i="1" s="1"/>
  <c r="J210" i="1" s="1"/>
  <c r="E211" i="1"/>
  <c r="E212" i="1"/>
  <c r="F212" i="1" s="1"/>
  <c r="G212" i="1" s="1"/>
  <c r="J212" i="1" s="1"/>
  <c r="E213" i="1"/>
  <c r="F213" i="1" s="1"/>
  <c r="G213" i="1" s="1"/>
  <c r="J213" i="1" s="1"/>
  <c r="E214" i="1"/>
  <c r="F214" i="1" s="1"/>
  <c r="G214" i="1" s="1"/>
  <c r="J214" i="1" s="1"/>
  <c r="E215" i="1"/>
  <c r="F215" i="1" s="1"/>
  <c r="G215" i="1" s="1"/>
  <c r="J215" i="1" s="1"/>
  <c r="E216" i="1"/>
  <c r="E217" i="1"/>
  <c r="F217" i="1" s="1"/>
  <c r="G217" i="1" s="1"/>
  <c r="J217" i="1" s="1"/>
  <c r="E218" i="1"/>
  <c r="F218" i="1" s="1"/>
  <c r="G218" i="1" s="1"/>
  <c r="J218" i="1" s="1"/>
  <c r="E219" i="1"/>
  <c r="E220" i="1"/>
  <c r="F220" i="1" s="1"/>
  <c r="G220" i="1" s="1"/>
  <c r="J220" i="1" s="1"/>
  <c r="E221" i="1"/>
  <c r="F221" i="1" s="1"/>
  <c r="G221" i="1" s="1"/>
  <c r="J221" i="1" s="1"/>
  <c r="E222" i="1"/>
  <c r="F222" i="1" s="1"/>
  <c r="G222" i="1" s="1"/>
  <c r="J222" i="1" s="1"/>
  <c r="E223" i="1"/>
  <c r="F223" i="1" s="1"/>
  <c r="G223" i="1" s="1"/>
  <c r="J223" i="1" s="1"/>
  <c r="E224" i="1"/>
  <c r="F224" i="1" s="1"/>
  <c r="G224" i="1" s="1"/>
  <c r="J224" i="1" s="1"/>
  <c r="E225" i="1"/>
  <c r="F225" i="1" s="1"/>
  <c r="G225" i="1" s="1"/>
  <c r="J225" i="1" s="1"/>
  <c r="E226" i="1"/>
  <c r="F226" i="1" s="1"/>
  <c r="G226" i="1" s="1"/>
  <c r="J226" i="1" s="1"/>
  <c r="E227" i="1"/>
  <c r="E228" i="1"/>
  <c r="F228" i="1" s="1"/>
  <c r="G228" i="1" s="1"/>
  <c r="J228" i="1" s="1"/>
  <c r="E229" i="1"/>
  <c r="F229" i="1" s="1"/>
  <c r="G229" i="1" s="1"/>
  <c r="J229" i="1" s="1"/>
  <c r="E230" i="1"/>
  <c r="F230" i="1" s="1"/>
  <c r="G230" i="1" s="1"/>
  <c r="J230" i="1" s="1"/>
  <c r="E231" i="1"/>
  <c r="F231" i="1" s="1"/>
  <c r="G231" i="1" s="1"/>
  <c r="J231" i="1" s="1"/>
  <c r="E232" i="1"/>
  <c r="F232" i="1" s="1"/>
  <c r="G232" i="1" s="1"/>
  <c r="J232" i="1" s="1"/>
  <c r="E233" i="1"/>
  <c r="F233" i="1" s="1"/>
  <c r="G233" i="1" s="1"/>
  <c r="J233" i="1" s="1"/>
  <c r="E234" i="1"/>
  <c r="F234" i="1" s="1"/>
  <c r="G234" i="1" s="1"/>
  <c r="J234" i="1" s="1"/>
  <c r="E235" i="1"/>
  <c r="F235" i="1" s="1"/>
  <c r="G235" i="1" s="1"/>
  <c r="J235" i="1" s="1"/>
  <c r="E236" i="1"/>
  <c r="F236" i="1" s="1"/>
  <c r="G236" i="1" s="1"/>
  <c r="J236" i="1" s="1"/>
  <c r="E237" i="1"/>
  <c r="F237" i="1" s="1"/>
  <c r="G237" i="1" s="1"/>
  <c r="J237" i="1" s="1"/>
  <c r="E238" i="1"/>
  <c r="F238" i="1" s="1"/>
  <c r="G238" i="1" s="1"/>
  <c r="J238" i="1" s="1"/>
  <c r="E239" i="1"/>
  <c r="F239" i="1" s="1"/>
  <c r="G239" i="1" s="1"/>
  <c r="J239" i="1" s="1"/>
  <c r="E240" i="1"/>
  <c r="E241" i="1"/>
  <c r="F241" i="1" s="1"/>
  <c r="G241" i="1" s="1"/>
  <c r="J241" i="1" s="1"/>
  <c r="E242" i="1"/>
  <c r="F242" i="1" s="1"/>
  <c r="G242" i="1" s="1"/>
  <c r="J242" i="1" s="1"/>
  <c r="E243" i="1"/>
  <c r="F243" i="1" s="1"/>
  <c r="G243" i="1" s="1"/>
  <c r="J243" i="1" s="1"/>
  <c r="E244" i="1"/>
  <c r="F244" i="1" s="1"/>
  <c r="G244" i="1" s="1"/>
  <c r="J244" i="1" s="1"/>
  <c r="E245" i="1"/>
  <c r="F245" i="1" s="1"/>
  <c r="G245" i="1" s="1"/>
  <c r="J245" i="1" s="1"/>
  <c r="E246" i="1"/>
  <c r="F246" i="1" s="1"/>
  <c r="G246" i="1" s="1"/>
  <c r="J246" i="1" s="1"/>
  <c r="E247" i="1"/>
  <c r="F247" i="1" s="1"/>
  <c r="G247" i="1" s="1"/>
  <c r="J247" i="1" s="1"/>
  <c r="E248" i="1"/>
  <c r="E249" i="1"/>
  <c r="F249" i="1" s="1"/>
  <c r="G249" i="1" s="1"/>
  <c r="J249" i="1" s="1"/>
  <c r="E250" i="1"/>
  <c r="F250" i="1" s="1"/>
  <c r="G250" i="1" s="1"/>
  <c r="J250" i="1" s="1"/>
  <c r="E251" i="1"/>
  <c r="F251" i="1" s="1"/>
  <c r="G251" i="1" s="1"/>
  <c r="J251" i="1" s="1"/>
  <c r="E252" i="1"/>
  <c r="F252" i="1" s="1"/>
  <c r="G252" i="1" s="1"/>
  <c r="J252" i="1" s="1"/>
  <c r="E253" i="1"/>
  <c r="F253" i="1" s="1"/>
  <c r="G253" i="1" s="1"/>
  <c r="J253" i="1" s="1"/>
  <c r="E254" i="1"/>
  <c r="F254" i="1" s="1"/>
  <c r="G254" i="1" s="1"/>
  <c r="J254" i="1" s="1"/>
  <c r="E255" i="1"/>
  <c r="F255" i="1" s="1"/>
  <c r="G255" i="1" s="1"/>
  <c r="J255" i="1" s="1"/>
  <c r="E256" i="1"/>
  <c r="E257" i="1"/>
  <c r="F257" i="1" s="1"/>
  <c r="G257" i="1" s="1"/>
  <c r="J257" i="1" s="1"/>
  <c r="E258" i="1"/>
  <c r="F258" i="1" s="1"/>
  <c r="G258" i="1" s="1"/>
  <c r="J258" i="1" s="1"/>
  <c r="E259" i="1"/>
  <c r="F259" i="1" s="1"/>
  <c r="G259" i="1" s="1"/>
  <c r="J259" i="1" s="1"/>
  <c r="E260" i="1"/>
  <c r="F260" i="1" s="1"/>
  <c r="G260" i="1" s="1"/>
  <c r="J260" i="1" s="1"/>
  <c r="E261" i="1"/>
  <c r="F261" i="1" s="1"/>
  <c r="G261" i="1" s="1"/>
  <c r="J261" i="1" s="1"/>
  <c r="E262" i="1"/>
  <c r="F262" i="1" s="1"/>
  <c r="G262" i="1" s="1"/>
  <c r="J262" i="1" s="1"/>
  <c r="E263" i="1"/>
  <c r="F263" i="1" s="1"/>
  <c r="G263" i="1" s="1"/>
  <c r="J263" i="1" s="1"/>
  <c r="E264" i="1"/>
  <c r="E265" i="1"/>
  <c r="F265" i="1" s="1"/>
  <c r="G265" i="1" s="1"/>
  <c r="J265" i="1" s="1"/>
  <c r="E266" i="1"/>
  <c r="F266" i="1" s="1"/>
  <c r="G266" i="1" s="1"/>
  <c r="J266" i="1" s="1"/>
  <c r="E267" i="1"/>
  <c r="E268" i="1"/>
  <c r="F268" i="1" s="1"/>
  <c r="G268" i="1" s="1"/>
  <c r="J268" i="1" s="1"/>
  <c r="E269" i="1"/>
  <c r="F269" i="1" s="1"/>
  <c r="G269" i="1" s="1"/>
  <c r="J269" i="1" s="1"/>
  <c r="E270" i="1"/>
  <c r="F270" i="1" s="1"/>
  <c r="G270" i="1" s="1"/>
  <c r="J270" i="1" s="1"/>
  <c r="E271" i="1"/>
  <c r="F271" i="1" s="1"/>
  <c r="G271" i="1" s="1"/>
  <c r="J271" i="1" s="1"/>
  <c r="E272" i="1"/>
  <c r="E273" i="1"/>
  <c r="F273" i="1" s="1"/>
  <c r="G273" i="1" s="1"/>
  <c r="J273" i="1" s="1"/>
  <c r="E274" i="1"/>
  <c r="F274" i="1" s="1"/>
  <c r="G274" i="1" s="1"/>
  <c r="J274" i="1" s="1"/>
  <c r="E275" i="1"/>
  <c r="F275" i="1" s="1"/>
  <c r="G275" i="1" s="1"/>
  <c r="J275" i="1" s="1"/>
  <c r="E276" i="1"/>
  <c r="F276" i="1" s="1"/>
  <c r="G276" i="1" s="1"/>
  <c r="J276" i="1" s="1"/>
  <c r="E277" i="1"/>
  <c r="F277" i="1" s="1"/>
  <c r="G277" i="1" s="1"/>
  <c r="J277" i="1" s="1"/>
  <c r="E278" i="1"/>
  <c r="F278" i="1" s="1"/>
  <c r="G278" i="1" s="1"/>
  <c r="J278" i="1" s="1"/>
  <c r="E279" i="1"/>
  <c r="F279" i="1" s="1"/>
  <c r="G279" i="1" s="1"/>
  <c r="J279" i="1" s="1"/>
  <c r="E280" i="1"/>
  <c r="E281" i="1"/>
  <c r="F281" i="1" s="1"/>
  <c r="G281" i="1" s="1"/>
  <c r="J281" i="1" s="1"/>
  <c r="E282" i="1"/>
  <c r="F282" i="1" s="1"/>
  <c r="G282" i="1" s="1"/>
  <c r="J282" i="1" s="1"/>
  <c r="E283" i="1"/>
  <c r="F283" i="1" s="1"/>
  <c r="G283" i="1" s="1"/>
  <c r="J283" i="1" s="1"/>
  <c r="E284" i="1"/>
  <c r="F284" i="1" s="1"/>
  <c r="G284" i="1" s="1"/>
  <c r="J284" i="1" s="1"/>
  <c r="E285" i="1"/>
  <c r="F285" i="1" s="1"/>
  <c r="G285" i="1" s="1"/>
  <c r="J285" i="1" s="1"/>
  <c r="E286" i="1"/>
  <c r="F286" i="1" s="1"/>
  <c r="G286" i="1" s="1"/>
  <c r="J286" i="1" s="1"/>
  <c r="E287" i="1"/>
  <c r="F287" i="1" s="1"/>
  <c r="G287" i="1" s="1"/>
  <c r="J287" i="1" s="1"/>
  <c r="E288" i="1"/>
  <c r="E289" i="1"/>
  <c r="F289" i="1" s="1"/>
  <c r="G289" i="1" s="1"/>
  <c r="J289" i="1" s="1"/>
  <c r="E290" i="1"/>
  <c r="F290" i="1" s="1"/>
  <c r="G290" i="1" s="1"/>
  <c r="J290" i="1" s="1"/>
  <c r="E291" i="1"/>
  <c r="F291" i="1" s="1"/>
  <c r="G291" i="1" s="1"/>
  <c r="J291" i="1" s="1"/>
  <c r="E292" i="1"/>
  <c r="F292" i="1" s="1"/>
  <c r="G292" i="1" s="1"/>
  <c r="J292" i="1" s="1"/>
  <c r="E293" i="1"/>
  <c r="F293" i="1" s="1"/>
  <c r="G293" i="1" s="1"/>
  <c r="J293" i="1" s="1"/>
  <c r="E294" i="1"/>
  <c r="F294" i="1" s="1"/>
  <c r="G294" i="1" s="1"/>
  <c r="J294" i="1" s="1"/>
  <c r="E295" i="1"/>
  <c r="F295" i="1" s="1"/>
  <c r="G295" i="1" s="1"/>
  <c r="J295" i="1" s="1"/>
  <c r="E296" i="1"/>
  <c r="E297" i="1"/>
  <c r="F297" i="1" s="1"/>
  <c r="G297" i="1" s="1"/>
  <c r="J297" i="1" s="1"/>
  <c r="E298" i="1"/>
  <c r="F298" i="1" s="1"/>
  <c r="G298" i="1" s="1"/>
  <c r="J298" i="1" s="1"/>
  <c r="E299" i="1"/>
  <c r="F299" i="1" s="1"/>
  <c r="G299" i="1" s="1"/>
  <c r="J299" i="1" s="1"/>
  <c r="E300" i="1"/>
  <c r="F300" i="1" s="1"/>
  <c r="G300" i="1" s="1"/>
  <c r="J300" i="1" s="1"/>
  <c r="E301" i="1"/>
  <c r="F301" i="1" s="1"/>
  <c r="G301" i="1" s="1"/>
  <c r="J301" i="1" s="1"/>
  <c r="E302" i="1"/>
  <c r="F302" i="1" s="1"/>
  <c r="G302" i="1" s="1"/>
  <c r="J302" i="1" s="1"/>
  <c r="E303" i="1"/>
  <c r="F303" i="1" s="1"/>
  <c r="G303" i="1" s="1"/>
  <c r="J303" i="1" s="1"/>
  <c r="E304" i="1"/>
  <c r="F304" i="1" s="1"/>
  <c r="G304" i="1" s="1"/>
  <c r="J304" i="1" s="1"/>
  <c r="E305" i="1"/>
  <c r="F305" i="1" s="1"/>
  <c r="G305" i="1" s="1"/>
  <c r="J305" i="1" s="1"/>
  <c r="E306" i="1"/>
  <c r="F306" i="1" s="1"/>
  <c r="G306" i="1" s="1"/>
  <c r="J306" i="1" s="1"/>
  <c r="E307" i="1"/>
  <c r="E308" i="1"/>
  <c r="E309" i="1"/>
  <c r="F309" i="1" s="1"/>
  <c r="G309" i="1" s="1"/>
  <c r="J309" i="1" s="1"/>
  <c r="E310" i="1"/>
  <c r="F310" i="1" s="1"/>
  <c r="G310" i="1" s="1"/>
  <c r="J310" i="1" s="1"/>
  <c r="E311" i="1"/>
  <c r="F311" i="1" s="1"/>
  <c r="G311" i="1" s="1"/>
  <c r="J311" i="1" s="1"/>
  <c r="E312" i="1"/>
  <c r="E313" i="1"/>
  <c r="F313" i="1" s="1"/>
  <c r="G313" i="1" s="1"/>
  <c r="J313" i="1" s="1"/>
  <c r="E314" i="1"/>
  <c r="F314" i="1" s="1"/>
  <c r="G314" i="1" s="1"/>
  <c r="J314" i="1" s="1"/>
  <c r="E315" i="1"/>
  <c r="E316" i="1"/>
  <c r="F316" i="1" s="1"/>
  <c r="G316" i="1" s="1"/>
  <c r="J316" i="1" s="1"/>
  <c r="E317" i="1"/>
  <c r="F317" i="1" s="1"/>
  <c r="G317" i="1" s="1"/>
  <c r="J317" i="1" s="1"/>
  <c r="E318" i="1"/>
  <c r="F318" i="1" s="1"/>
  <c r="G318" i="1" s="1"/>
  <c r="J318" i="1" s="1"/>
  <c r="E319" i="1"/>
  <c r="F319" i="1" s="1"/>
  <c r="G319" i="1" s="1"/>
  <c r="J319" i="1" s="1"/>
  <c r="E320" i="1"/>
  <c r="F320" i="1" s="1"/>
  <c r="G320" i="1" s="1"/>
  <c r="J320" i="1" s="1"/>
  <c r="E321" i="1"/>
  <c r="F321" i="1" s="1"/>
  <c r="G321" i="1" s="1"/>
  <c r="J321" i="1" s="1"/>
  <c r="E322" i="1"/>
  <c r="F322" i="1" s="1"/>
  <c r="G322" i="1" s="1"/>
  <c r="J322" i="1" s="1"/>
  <c r="E323" i="1"/>
  <c r="F323" i="1" s="1"/>
  <c r="G323" i="1" s="1"/>
  <c r="J323" i="1" s="1"/>
  <c r="E324" i="1"/>
  <c r="F324" i="1" s="1"/>
  <c r="G324" i="1" s="1"/>
  <c r="J324" i="1" s="1"/>
  <c r="E325" i="1"/>
  <c r="F325" i="1" s="1"/>
  <c r="G325" i="1" s="1"/>
  <c r="J325" i="1" s="1"/>
  <c r="E326" i="1"/>
  <c r="F326" i="1" s="1"/>
  <c r="G326" i="1" s="1"/>
  <c r="J326" i="1" s="1"/>
  <c r="E327" i="1"/>
  <c r="E328" i="1"/>
  <c r="E329" i="1"/>
  <c r="F329" i="1" s="1"/>
  <c r="G329" i="1" s="1"/>
  <c r="J329" i="1" s="1"/>
  <c r="E330" i="1"/>
  <c r="F330" i="1" s="1"/>
  <c r="G330" i="1" s="1"/>
  <c r="J330" i="1" s="1"/>
  <c r="E331" i="1"/>
  <c r="F331" i="1" s="1"/>
  <c r="G331" i="1" s="1"/>
  <c r="J331" i="1" s="1"/>
  <c r="E332" i="1"/>
  <c r="F332" i="1" s="1"/>
  <c r="G332" i="1" s="1"/>
  <c r="J332" i="1" s="1"/>
  <c r="E333" i="1"/>
  <c r="F333" i="1" s="1"/>
  <c r="G333" i="1" s="1"/>
  <c r="J333" i="1" s="1"/>
  <c r="E334" i="1"/>
  <c r="F334" i="1" s="1"/>
  <c r="G334" i="1" s="1"/>
  <c r="J334" i="1" s="1"/>
  <c r="E335" i="1"/>
  <c r="E336" i="1"/>
  <c r="E337" i="1"/>
  <c r="F337" i="1" s="1"/>
  <c r="G337" i="1" s="1"/>
  <c r="J337" i="1" s="1"/>
  <c r="E338" i="1"/>
  <c r="F338" i="1" s="1"/>
  <c r="G338" i="1" s="1"/>
  <c r="J338" i="1" s="1"/>
  <c r="E339" i="1"/>
  <c r="F339" i="1" s="1"/>
  <c r="G339" i="1" s="1"/>
  <c r="J339" i="1" s="1"/>
  <c r="E340" i="1"/>
  <c r="E341" i="1"/>
  <c r="F341" i="1" s="1"/>
  <c r="G341" i="1" s="1"/>
  <c r="J341" i="1" s="1"/>
  <c r="E342" i="1"/>
  <c r="F342" i="1" s="1"/>
  <c r="G342" i="1" s="1"/>
  <c r="J342" i="1" s="1"/>
  <c r="E343" i="1"/>
  <c r="F343" i="1" s="1"/>
  <c r="G343" i="1" s="1"/>
  <c r="J343" i="1" s="1"/>
  <c r="E344" i="1"/>
  <c r="E345" i="1"/>
  <c r="F345" i="1" s="1"/>
  <c r="G345" i="1" s="1"/>
  <c r="J345" i="1" s="1"/>
  <c r="E346" i="1"/>
  <c r="F346" i="1" s="1"/>
  <c r="G346" i="1" s="1"/>
  <c r="J346" i="1" s="1"/>
  <c r="E347" i="1"/>
  <c r="E348" i="1"/>
  <c r="F348" i="1" s="1"/>
  <c r="G348" i="1" s="1"/>
  <c r="J348" i="1" s="1"/>
  <c r="E349" i="1"/>
  <c r="F349" i="1" s="1"/>
  <c r="G349" i="1" s="1"/>
  <c r="J349" i="1" s="1"/>
  <c r="E350" i="1"/>
  <c r="F350" i="1" s="1"/>
  <c r="G350" i="1" s="1"/>
  <c r="J350" i="1" s="1"/>
  <c r="E351" i="1"/>
  <c r="F351" i="1" s="1"/>
  <c r="G351" i="1" s="1"/>
  <c r="J351" i="1" s="1"/>
  <c r="E352" i="1"/>
  <c r="E353" i="1"/>
  <c r="F353" i="1" s="1"/>
  <c r="G353" i="1" s="1"/>
  <c r="J353" i="1" s="1"/>
  <c r="E354" i="1"/>
  <c r="F354" i="1" s="1"/>
  <c r="G354" i="1" s="1"/>
  <c r="J354" i="1" s="1"/>
  <c r="E355" i="1"/>
  <c r="F355" i="1" s="1"/>
  <c r="G355" i="1" s="1"/>
  <c r="J355" i="1" s="1"/>
  <c r="E356" i="1"/>
  <c r="F356" i="1" s="1"/>
  <c r="G356" i="1" s="1"/>
  <c r="J356" i="1" s="1"/>
  <c r="E357" i="1"/>
  <c r="F357" i="1" s="1"/>
  <c r="G357" i="1" s="1"/>
  <c r="J357" i="1" s="1"/>
  <c r="E358" i="1"/>
  <c r="F358" i="1" s="1"/>
  <c r="G358" i="1" s="1"/>
  <c r="J358" i="1" s="1"/>
  <c r="E359" i="1"/>
  <c r="F359" i="1" s="1"/>
  <c r="G359" i="1" s="1"/>
  <c r="J359" i="1" s="1"/>
  <c r="E360" i="1"/>
  <c r="F360" i="1" s="1"/>
  <c r="G360" i="1" s="1"/>
  <c r="J360" i="1" s="1"/>
  <c r="E361" i="1"/>
  <c r="F361" i="1" s="1"/>
  <c r="G361" i="1" s="1"/>
  <c r="J361" i="1" s="1"/>
  <c r="E362" i="1"/>
  <c r="F362" i="1" s="1"/>
  <c r="G362" i="1" s="1"/>
  <c r="J362" i="1" s="1"/>
  <c r="E363" i="1"/>
  <c r="F363" i="1" s="1"/>
  <c r="G363" i="1" s="1"/>
  <c r="J363" i="1" s="1"/>
  <c r="E364" i="1"/>
  <c r="F364" i="1" s="1"/>
  <c r="G364" i="1" s="1"/>
  <c r="J364" i="1" s="1"/>
  <c r="E365" i="1"/>
  <c r="F365" i="1" s="1"/>
  <c r="G365" i="1" s="1"/>
  <c r="J365" i="1" s="1"/>
  <c r="E366" i="1"/>
  <c r="F366" i="1" s="1"/>
  <c r="G366" i="1" s="1"/>
  <c r="J366" i="1" s="1"/>
  <c r="E367" i="1"/>
  <c r="F367" i="1" s="1"/>
  <c r="G367" i="1" s="1"/>
  <c r="J367" i="1" s="1"/>
  <c r="E368" i="1"/>
  <c r="F368" i="1" s="1"/>
  <c r="G368" i="1" s="1"/>
  <c r="J368" i="1" s="1"/>
  <c r="E369" i="1"/>
  <c r="F369" i="1" s="1"/>
  <c r="G369" i="1" s="1"/>
  <c r="J369" i="1" s="1"/>
  <c r="E370" i="1"/>
  <c r="F370" i="1" s="1"/>
  <c r="G370" i="1" s="1"/>
  <c r="J370" i="1" s="1"/>
  <c r="E371" i="1"/>
  <c r="F371" i="1" s="1"/>
  <c r="G371" i="1" s="1"/>
  <c r="J371" i="1" s="1"/>
  <c r="E372" i="1"/>
  <c r="F372" i="1" s="1"/>
  <c r="G372" i="1" s="1"/>
  <c r="J372" i="1" s="1"/>
  <c r="E373" i="1"/>
  <c r="F373" i="1" s="1"/>
  <c r="G373" i="1" s="1"/>
  <c r="J373" i="1" s="1"/>
  <c r="E374" i="1"/>
  <c r="F374" i="1" s="1"/>
  <c r="G374" i="1" s="1"/>
  <c r="J374" i="1" s="1"/>
  <c r="E375" i="1"/>
  <c r="F375" i="1" s="1"/>
  <c r="G375" i="1" s="1"/>
  <c r="J375" i="1" s="1"/>
  <c r="E376" i="1"/>
  <c r="F376" i="1" s="1"/>
  <c r="G376" i="1" s="1"/>
  <c r="J376" i="1" s="1"/>
  <c r="E377" i="1"/>
  <c r="F377" i="1" s="1"/>
  <c r="G377" i="1" s="1"/>
  <c r="J377" i="1" s="1"/>
  <c r="E378" i="1"/>
  <c r="F378" i="1" s="1"/>
  <c r="G378" i="1" s="1"/>
  <c r="J378" i="1" s="1"/>
  <c r="E379" i="1"/>
  <c r="F379" i="1" s="1"/>
  <c r="G379" i="1" s="1"/>
  <c r="J379" i="1" s="1"/>
  <c r="E380" i="1"/>
  <c r="F380" i="1" s="1"/>
  <c r="G380" i="1" s="1"/>
  <c r="J380" i="1" s="1"/>
  <c r="E381" i="1"/>
  <c r="F381" i="1" s="1"/>
  <c r="G381" i="1" s="1"/>
  <c r="J381" i="1" s="1"/>
  <c r="E382" i="1"/>
  <c r="F382" i="1" s="1"/>
  <c r="G382" i="1" s="1"/>
  <c r="J382" i="1" s="1"/>
  <c r="E383" i="1"/>
  <c r="F383" i="1" s="1"/>
  <c r="G383" i="1" s="1"/>
  <c r="J383" i="1" s="1"/>
  <c r="E384" i="1"/>
  <c r="F384" i="1" s="1"/>
  <c r="G384" i="1" s="1"/>
  <c r="J384" i="1" s="1"/>
  <c r="E385" i="1"/>
  <c r="F385" i="1" s="1"/>
  <c r="G385" i="1" s="1"/>
  <c r="J385" i="1" s="1"/>
  <c r="E386" i="1"/>
  <c r="F386" i="1" s="1"/>
  <c r="G386" i="1" s="1"/>
  <c r="J386" i="1" s="1"/>
  <c r="E387" i="1"/>
  <c r="F387" i="1" s="1"/>
  <c r="G387" i="1" s="1"/>
  <c r="J387" i="1" s="1"/>
  <c r="E388" i="1"/>
  <c r="F388" i="1" s="1"/>
  <c r="G388" i="1" s="1"/>
  <c r="J388" i="1" s="1"/>
  <c r="E389" i="1"/>
  <c r="F389" i="1" s="1"/>
  <c r="G389" i="1" s="1"/>
  <c r="J389" i="1" s="1"/>
  <c r="E390" i="1"/>
  <c r="F390" i="1" s="1"/>
  <c r="G390" i="1" s="1"/>
  <c r="J390" i="1" s="1"/>
  <c r="E391" i="1"/>
  <c r="F391" i="1" s="1"/>
  <c r="G391" i="1" s="1"/>
  <c r="J391" i="1" s="1"/>
  <c r="E392" i="1"/>
  <c r="F392" i="1" s="1"/>
  <c r="G392" i="1" s="1"/>
  <c r="J392" i="1" s="1"/>
  <c r="E393" i="1"/>
  <c r="F393" i="1" s="1"/>
  <c r="G393" i="1" s="1"/>
  <c r="J393" i="1" s="1"/>
  <c r="E394" i="1"/>
  <c r="F394" i="1" s="1"/>
  <c r="G394" i="1" s="1"/>
  <c r="J394" i="1" s="1"/>
  <c r="E395" i="1"/>
  <c r="F395" i="1" s="1"/>
  <c r="G395" i="1" s="1"/>
  <c r="J395" i="1" s="1"/>
  <c r="E396" i="1"/>
  <c r="F396" i="1" s="1"/>
  <c r="G396" i="1" s="1"/>
  <c r="J396" i="1" s="1"/>
  <c r="E397" i="1"/>
  <c r="F397" i="1" s="1"/>
  <c r="G397" i="1" s="1"/>
  <c r="J397" i="1" s="1"/>
  <c r="E398" i="1"/>
  <c r="F398" i="1" s="1"/>
  <c r="G398" i="1" s="1"/>
  <c r="J398" i="1" s="1"/>
  <c r="E399" i="1"/>
  <c r="F399" i="1" s="1"/>
  <c r="G399" i="1" s="1"/>
  <c r="J399" i="1" s="1"/>
  <c r="E400" i="1"/>
  <c r="F400" i="1" s="1"/>
  <c r="G400" i="1" s="1"/>
  <c r="J400" i="1" s="1"/>
  <c r="E401" i="1"/>
  <c r="F401" i="1" s="1"/>
  <c r="G401" i="1" s="1"/>
  <c r="J401" i="1" s="1"/>
  <c r="E402" i="1"/>
  <c r="F402" i="1" s="1"/>
  <c r="G402" i="1" s="1"/>
  <c r="J402" i="1" s="1"/>
  <c r="E403" i="1"/>
  <c r="F403" i="1" s="1"/>
  <c r="G403" i="1" s="1"/>
  <c r="J403" i="1" s="1"/>
  <c r="E404" i="1"/>
  <c r="F404" i="1" s="1"/>
  <c r="G404" i="1" s="1"/>
  <c r="J404" i="1" s="1"/>
  <c r="E405" i="1"/>
  <c r="F405" i="1" s="1"/>
  <c r="G405" i="1" s="1"/>
  <c r="J405" i="1" s="1"/>
  <c r="E406" i="1"/>
  <c r="F406" i="1" s="1"/>
  <c r="G406" i="1" s="1"/>
  <c r="J406" i="1" s="1"/>
  <c r="E407" i="1"/>
  <c r="F407" i="1" s="1"/>
  <c r="G407" i="1" s="1"/>
  <c r="J407" i="1" s="1"/>
  <c r="E408" i="1"/>
  <c r="E409" i="1"/>
  <c r="F409" i="1" s="1"/>
  <c r="G409" i="1" s="1"/>
  <c r="J409" i="1" s="1"/>
  <c r="E410" i="1"/>
  <c r="F410" i="1" s="1"/>
  <c r="G410" i="1" s="1"/>
  <c r="J410" i="1" s="1"/>
  <c r="E411" i="1"/>
  <c r="E412" i="1"/>
  <c r="F412" i="1" s="1"/>
  <c r="G412" i="1" s="1"/>
  <c r="J412" i="1" s="1"/>
  <c r="E413" i="1"/>
  <c r="F413" i="1" s="1"/>
  <c r="G413" i="1" s="1"/>
  <c r="J413" i="1" s="1"/>
  <c r="E414" i="1"/>
  <c r="F414" i="1" s="1"/>
  <c r="G414" i="1" s="1"/>
  <c r="J414" i="1" s="1"/>
  <c r="E415" i="1"/>
  <c r="F415" i="1" s="1"/>
  <c r="G415" i="1" s="1"/>
  <c r="J415" i="1" s="1"/>
  <c r="E416" i="1"/>
  <c r="F416" i="1" s="1"/>
  <c r="G416" i="1" s="1"/>
  <c r="J416" i="1" s="1"/>
  <c r="E417" i="1"/>
  <c r="F417" i="1" s="1"/>
  <c r="G417" i="1" s="1"/>
  <c r="J417" i="1" s="1"/>
  <c r="E418" i="1"/>
  <c r="F418" i="1" s="1"/>
  <c r="G418" i="1" s="1"/>
  <c r="J418" i="1" s="1"/>
  <c r="E419" i="1"/>
  <c r="F419" i="1" s="1"/>
  <c r="G419" i="1" s="1"/>
  <c r="J419" i="1" s="1"/>
  <c r="E420" i="1"/>
  <c r="E421" i="1"/>
  <c r="F421" i="1" s="1"/>
  <c r="G421" i="1" s="1"/>
  <c r="J421" i="1" s="1"/>
  <c r="E422" i="1"/>
  <c r="F422" i="1" s="1"/>
  <c r="G422" i="1" s="1"/>
  <c r="J422" i="1" s="1"/>
  <c r="E423" i="1"/>
  <c r="E424" i="1"/>
  <c r="F424" i="1" s="1"/>
  <c r="G424" i="1" s="1"/>
  <c r="J424" i="1" s="1"/>
  <c r="E425" i="1"/>
  <c r="F425" i="1" s="1"/>
  <c r="G425" i="1" s="1"/>
  <c r="J425" i="1" s="1"/>
  <c r="E426" i="1"/>
  <c r="F426" i="1" s="1"/>
  <c r="G426" i="1" s="1"/>
  <c r="J426" i="1" s="1"/>
  <c r="E427" i="1"/>
  <c r="F427" i="1" s="1"/>
  <c r="G427" i="1" s="1"/>
  <c r="J427" i="1" s="1"/>
  <c r="E428" i="1"/>
  <c r="E429" i="1"/>
  <c r="F429" i="1" s="1"/>
  <c r="G429" i="1" s="1"/>
  <c r="J429" i="1" s="1"/>
  <c r="E430" i="1"/>
  <c r="F430" i="1" s="1"/>
  <c r="G430" i="1" s="1"/>
  <c r="J430" i="1" s="1"/>
  <c r="E431" i="1"/>
  <c r="F431" i="1" s="1"/>
  <c r="G431" i="1" s="1"/>
  <c r="J431" i="1" s="1"/>
  <c r="E432" i="1"/>
  <c r="E433" i="1"/>
  <c r="F433" i="1" s="1"/>
  <c r="G433" i="1" s="1"/>
  <c r="J433" i="1" s="1"/>
  <c r="E434" i="1"/>
  <c r="F434" i="1" s="1"/>
  <c r="G434" i="1" s="1"/>
  <c r="J434" i="1" s="1"/>
  <c r="E435" i="1"/>
  <c r="F435" i="1" s="1"/>
  <c r="G435" i="1" s="1"/>
  <c r="J435" i="1" s="1"/>
  <c r="E436" i="1"/>
  <c r="F436" i="1" s="1"/>
  <c r="G436" i="1" s="1"/>
  <c r="J436" i="1" s="1"/>
  <c r="E437" i="1"/>
  <c r="F437" i="1" s="1"/>
  <c r="G437" i="1" s="1"/>
  <c r="J437" i="1" s="1"/>
  <c r="E438" i="1"/>
  <c r="F438" i="1" s="1"/>
  <c r="G438" i="1" s="1"/>
  <c r="J438" i="1" s="1"/>
  <c r="E439" i="1"/>
  <c r="F439" i="1" s="1"/>
  <c r="G439" i="1" s="1"/>
  <c r="J439" i="1" s="1"/>
  <c r="E440" i="1"/>
  <c r="E441" i="1"/>
  <c r="F441" i="1" s="1"/>
  <c r="G441" i="1" s="1"/>
  <c r="J441" i="1" s="1"/>
  <c r="E442" i="1"/>
  <c r="F442" i="1" s="1"/>
  <c r="G442" i="1" s="1"/>
  <c r="J442" i="1" s="1"/>
  <c r="E443" i="1"/>
  <c r="F443" i="1" s="1"/>
  <c r="G443" i="1" s="1"/>
  <c r="J443" i="1" s="1"/>
  <c r="E444" i="1"/>
  <c r="F444" i="1" s="1"/>
  <c r="G444" i="1" s="1"/>
  <c r="J444" i="1" s="1"/>
  <c r="E445" i="1"/>
  <c r="F445" i="1" s="1"/>
  <c r="G445" i="1" s="1"/>
  <c r="J445" i="1" s="1"/>
  <c r="E446" i="1"/>
  <c r="F446" i="1" s="1"/>
  <c r="G446" i="1" s="1"/>
  <c r="J446" i="1" s="1"/>
  <c r="E447" i="1"/>
  <c r="F447" i="1" s="1"/>
  <c r="G447" i="1" s="1"/>
  <c r="J447" i="1" s="1"/>
  <c r="E448" i="1"/>
  <c r="E449" i="1"/>
  <c r="F449" i="1" s="1"/>
  <c r="G449" i="1" s="1"/>
  <c r="J449" i="1" s="1"/>
  <c r="E450" i="1"/>
  <c r="F450" i="1" s="1"/>
  <c r="G450" i="1" s="1"/>
  <c r="J450" i="1" s="1"/>
  <c r="E451" i="1"/>
  <c r="E452" i="1"/>
  <c r="F452" i="1" s="1"/>
  <c r="G452" i="1" s="1"/>
  <c r="J452" i="1" s="1"/>
  <c r="E453" i="1"/>
  <c r="F453" i="1" s="1"/>
  <c r="G453" i="1" s="1"/>
  <c r="J453" i="1" s="1"/>
  <c r="E454" i="1"/>
  <c r="F454" i="1" s="1"/>
  <c r="G454" i="1" s="1"/>
  <c r="J454" i="1" s="1"/>
  <c r="E455" i="1"/>
  <c r="F455" i="1" s="1"/>
  <c r="G455" i="1" s="1"/>
  <c r="J455" i="1" s="1"/>
  <c r="E456" i="1"/>
  <c r="E457" i="1"/>
  <c r="F457" i="1" s="1"/>
  <c r="G457" i="1" s="1"/>
  <c r="J457" i="1" s="1"/>
  <c r="E458" i="1"/>
  <c r="F458" i="1" s="1"/>
  <c r="G458" i="1" s="1"/>
  <c r="J458" i="1" s="1"/>
  <c r="E459" i="1"/>
  <c r="E460" i="1"/>
  <c r="F460" i="1" s="1"/>
  <c r="G460" i="1" s="1"/>
  <c r="J460" i="1" s="1"/>
  <c r="E461" i="1"/>
  <c r="F461" i="1" s="1"/>
  <c r="G461" i="1" s="1"/>
  <c r="J461" i="1" s="1"/>
  <c r="E462" i="1"/>
  <c r="F462" i="1" s="1"/>
  <c r="G462" i="1" s="1"/>
  <c r="J462" i="1" s="1"/>
  <c r="E463" i="1"/>
  <c r="E464" i="1"/>
  <c r="E465" i="1"/>
  <c r="F465" i="1" s="1"/>
  <c r="G465" i="1" s="1"/>
  <c r="J465" i="1" s="1"/>
  <c r="E466" i="1"/>
  <c r="F466" i="1" s="1"/>
  <c r="G466" i="1" s="1"/>
  <c r="J466" i="1" s="1"/>
  <c r="E467" i="1"/>
  <c r="E468" i="1"/>
  <c r="F468" i="1" s="1"/>
  <c r="G468" i="1" s="1"/>
  <c r="J468" i="1" s="1"/>
  <c r="E469" i="1"/>
  <c r="F469" i="1" s="1"/>
  <c r="G469" i="1" s="1"/>
  <c r="J469" i="1" s="1"/>
  <c r="E470" i="1"/>
  <c r="F470" i="1" s="1"/>
  <c r="G470" i="1" s="1"/>
  <c r="J470" i="1" s="1"/>
  <c r="E471" i="1"/>
  <c r="F471" i="1" s="1"/>
  <c r="G471" i="1" s="1"/>
  <c r="J471" i="1" s="1"/>
  <c r="E472" i="1"/>
  <c r="E473" i="1"/>
  <c r="F473" i="1" s="1"/>
  <c r="G473" i="1" s="1"/>
  <c r="J473" i="1" s="1"/>
  <c r="E474" i="1"/>
  <c r="F474" i="1" s="1"/>
  <c r="G474" i="1" s="1"/>
  <c r="J474" i="1" s="1"/>
  <c r="E475" i="1"/>
  <c r="F475" i="1" s="1"/>
  <c r="G475" i="1" s="1"/>
  <c r="J475" i="1" s="1"/>
  <c r="E476" i="1"/>
  <c r="F476" i="1" s="1"/>
  <c r="G476" i="1" s="1"/>
  <c r="J476" i="1" s="1"/>
  <c r="E477" i="1"/>
  <c r="F477" i="1" s="1"/>
  <c r="G477" i="1" s="1"/>
  <c r="J477" i="1" s="1"/>
  <c r="E478" i="1"/>
  <c r="F478" i="1" s="1"/>
  <c r="G478" i="1" s="1"/>
  <c r="J478" i="1" s="1"/>
  <c r="E479" i="1"/>
  <c r="F479" i="1" s="1"/>
  <c r="G479" i="1" s="1"/>
  <c r="J479" i="1" s="1"/>
  <c r="E480" i="1"/>
  <c r="F480" i="1" s="1"/>
  <c r="G480" i="1" s="1"/>
  <c r="J480" i="1" s="1"/>
  <c r="E481" i="1"/>
  <c r="F481" i="1" s="1"/>
  <c r="G481" i="1" s="1"/>
  <c r="J481" i="1" s="1"/>
  <c r="E482" i="1"/>
  <c r="F482" i="1" s="1"/>
  <c r="G482" i="1" s="1"/>
  <c r="J482" i="1" s="1"/>
  <c r="E483" i="1"/>
  <c r="F483" i="1" s="1"/>
  <c r="G483" i="1" s="1"/>
  <c r="J483" i="1" s="1"/>
  <c r="E484" i="1"/>
  <c r="F484" i="1" s="1"/>
  <c r="G484" i="1" s="1"/>
  <c r="J484" i="1" s="1"/>
  <c r="E485" i="1"/>
  <c r="F485" i="1" s="1"/>
  <c r="G485" i="1" s="1"/>
  <c r="J485" i="1" s="1"/>
  <c r="E486" i="1"/>
  <c r="F486" i="1" s="1"/>
  <c r="G486" i="1" s="1"/>
  <c r="J486" i="1" s="1"/>
  <c r="E487" i="1"/>
  <c r="F487" i="1" s="1"/>
  <c r="G487" i="1" s="1"/>
  <c r="J487" i="1" s="1"/>
  <c r="E488" i="1"/>
  <c r="F488" i="1" s="1"/>
  <c r="G488" i="1" s="1"/>
  <c r="J488" i="1" s="1"/>
  <c r="E489" i="1"/>
  <c r="F489" i="1" s="1"/>
  <c r="G489" i="1" s="1"/>
  <c r="J489" i="1" s="1"/>
  <c r="E490" i="1"/>
  <c r="F490" i="1" s="1"/>
  <c r="G490" i="1" s="1"/>
  <c r="J490" i="1" s="1"/>
  <c r="E491" i="1"/>
  <c r="F491" i="1" s="1"/>
  <c r="G491" i="1" s="1"/>
  <c r="J491" i="1" s="1"/>
  <c r="E492" i="1"/>
  <c r="F492" i="1" s="1"/>
  <c r="G492" i="1" s="1"/>
  <c r="J492" i="1" s="1"/>
  <c r="E493" i="1"/>
  <c r="F493" i="1" s="1"/>
  <c r="G493" i="1" s="1"/>
  <c r="J493" i="1" s="1"/>
  <c r="E494" i="1"/>
  <c r="F494" i="1" s="1"/>
  <c r="G494" i="1" s="1"/>
  <c r="J494" i="1" s="1"/>
  <c r="E495" i="1"/>
  <c r="F495" i="1" s="1"/>
  <c r="G495" i="1" s="1"/>
  <c r="J495" i="1" s="1"/>
  <c r="E496" i="1"/>
  <c r="E497" i="1"/>
  <c r="F497" i="1" s="1"/>
  <c r="G497" i="1" s="1"/>
  <c r="J497" i="1" s="1"/>
  <c r="E498" i="1"/>
  <c r="F498" i="1" s="1"/>
  <c r="G498" i="1" s="1"/>
  <c r="J498" i="1" s="1"/>
  <c r="E499" i="1"/>
  <c r="E500" i="1"/>
  <c r="F500" i="1" s="1"/>
  <c r="G500" i="1" s="1"/>
  <c r="J500" i="1" s="1"/>
  <c r="E501" i="1"/>
  <c r="F501" i="1" s="1"/>
  <c r="G501" i="1" s="1"/>
  <c r="J501" i="1" s="1"/>
  <c r="E502" i="1"/>
  <c r="F502" i="1" s="1"/>
  <c r="G502" i="1" s="1"/>
  <c r="J502" i="1" s="1"/>
  <c r="E187" i="1"/>
  <c r="F187" i="1" s="1"/>
  <c r="G187" i="1" s="1"/>
  <c r="J187" i="1" s="1"/>
  <c r="E185" i="1"/>
  <c r="F185" i="1" s="1"/>
  <c r="G185" i="1" s="1"/>
  <c r="J185" i="1" s="1"/>
  <c r="E186" i="1"/>
  <c r="F186" i="1" s="1"/>
  <c r="G186" i="1" s="1"/>
  <c r="J186" i="1" s="1"/>
  <c r="E184" i="1"/>
  <c r="F184" i="1" s="1"/>
  <c r="G184" i="1" s="1"/>
  <c r="J184" i="1" s="1"/>
  <c r="F195" i="1"/>
  <c r="G195" i="1" s="1"/>
  <c r="J195" i="1" s="1"/>
  <c r="F203" i="1"/>
  <c r="G203" i="1" s="1"/>
  <c r="J203" i="1" s="1"/>
  <c r="F211" i="1"/>
  <c r="G211" i="1" s="1"/>
  <c r="J211" i="1" s="1"/>
  <c r="F216" i="1"/>
  <c r="G216" i="1" s="1"/>
  <c r="J216" i="1" s="1"/>
  <c r="F219" i="1"/>
  <c r="G219" i="1" s="1"/>
  <c r="J219" i="1" s="1"/>
  <c r="F227" i="1"/>
  <c r="G227" i="1" s="1"/>
  <c r="J227" i="1" s="1"/>
  <c r="F240" i="1"/>
  <c r="G240" i="1" s="1"/>
  <c r="J240" i="1" s="1"/>
  <c r="F248" i="1"/>
  <c r="G248" i="1" s="1"/>
  <c r="J248" i="1" s="1"/>
  <c r="F256" i="1"/>
  <c r="G256" i="1" s="1"/>
  <c r="J256" i="1" s="1"/>
  <c r="F264" i="1"/>
  <c r="G264" i="1" s="1"/>
  <c r="J264" i="1" s="1"/>
  <c r="F267" i="1"/>
  <c r="G267" i="1" s="1"/>
  <c r="J267" i="1" s="1"/>
  <c r="F272" i="1"/>
  <c r="G272" i="1" s="1"/>
  <c r="J272" i="1" s="1"/>
  <c r="F280" i="1"/>
  <c r="G280" i="1" s="1"/>
  <c r="J280" i="1" s="1"/>
  <c r="F288" i="1"/>
  <c r="G288" i="1" s="1"/>
  <c r="J288" i="1" s="1"/>
  <c r="F296" i="1"/>
  <c r="G296" i="1" s="1"/>
  <c r="J296" i="1" s="1"/>
  <c r="F307" i="1"/>
  <c r="G307" i="1" s="1"/>
  <c r="J307" i="1" s="1"/>
  <c r="F308" i="1"/>
  <c r="G308" i="1" s="1"/>
  <c r="J308" i="1" s="1"/>
  <c r="F312" i="1"/>
  <c r="G312" i="1" s="1"/>
  <c r="J312" i="1" s="1"/>
  <c r="F315" i="1"/>
  <c r="G315" i="1" s="1"/>
  <c r="J315" i="1" s="1"/>
  <c r="F327" i="1"/>
  <c r="G327" i="1" s="1"/>
  <c r="J327" i="1" s="1"/>
  <c r="F328" i="1"/>
  <c r="G328" i="1" s="1"/>
  <c r="J328" i="1" s="1"/>
  <c r="F335" i="1"/>
  <c r="G335" i="1" s="1"/>
  <c r="J335" i="1" s="1"/>
  <c r="F336" i="1"/>
  <c r="G336" i="1" s="1"/>
  <c r="J336" i="1" s="1"/>
  <c r="F340" i="1"/>
  <c r="G340" i="1" s="1"/>
  <c r="J340" i="1" s="1"/>
  <c r="F344" i="1"/>
  <c r="G344" i="1" s="1"/>
  <c r="J344" i="1" s="1"/>
  <c r="F347" i="1"/>
  <c r="G347" i="1" s="1"/>
  <c r="J347" i="1" s="1"/>
  <c r="F352" i="1"/>
  <c r="G352" i="1" s="1"/>
  <c r="J352" i="1" s="1"/>
  <c r="F408" i="1"/>
  <c r="G408" i="1" s="1"/>
  <c r="J408" i="1" s="1"/>
  <c r="F411" i="1"/>
  <c r="G411" i="1" s="1"/>
  <c r="J411" i="1" s="1"/>
  <c r="F420" i="1"/>
  <c r="G420" i="1" s="1"/>
  <c r="J420" i="1" s="1"/>
  <c r="F423" i="1"/>
  <c r="G423" i="1" s="1"/>
  <c r="J423" i="1" s="1"/>
  <c r="F428" i="1"/>
  <c r="G428" i="1" s="1"/>
  <c r="J428" i="1" s="1"/>
  <c r="F432" i="1"/>
  <c r="G432" i="1" s="1"/>
  <c r="J432" i="1" s="1"/>
  <c r="F440" i="1"/>
  <c r="G440" i="1" s="1"/>
  <c r="J440" i="1" s="1"/>
  <c r="F448" i="1"/>
  <c r="G448" i="1" s="1"/>
  <c r="J448" i="1" s="1"/>
  <c r="F451" i="1"/>
  <c r="G451" i="1" s="1"/>
  <c r="J451" i="1" s="1"/>
  <c r="F456" i="1"/>
  <c r="G456" i="1" s="1"/>
  <c r="J456" i="1" s="1"/>
  <c r="F459" i="1"/>
  <c r="G459" i="1" s="1"/>
  <c r="J459" i="1" s="1"/>
  <c r="F463" i="1"/>
  <c r="G463" i="1" s="1"/>
  <c r="J463" i="1" s="1"/>
  <c r="F464" i="1"/>
  <c r="G464" i="1" s="1"/>
  <c r="J464" i="1" s="1"/>
  <c r="F467" i="1"/>
  <c r="G467" i="1" s="1"/>
  <c r="J467" i="1" s="1"/>
  <c r="F472" i="1"/>
  <c r="G472" i="1" s="1"/>
  <c r="J472" i="1" s="1"/>
  <c r="F496" i="1"/>
  <c r="G496" i="1" s="1"/>
  <c r="J496" i="1" s="1"/>
  <c r="F499" i="1"/>
  <c r="G499" i="1" s="1"/>
  <c r="J499" i="1" s="1"/>
  <c r="F503" i="1"/>
  <c r="G503" i="1" s="1"/>
  <c r="J503" i="1" s="1"/>
  <c r="F516" i="1"/>
  <c r="G516" i="1" s="1"/>
  <c r="J516" i="1" s="1"/>
  <c r="F517" i="1"/>
  <c r="G517" i="1" s="1"/>
  <c r="J517" i="1" s="1"/>
  <c r="F520" i="1"/>
  <c r="G520" i="1" s="1"/>
  <c r="J520" i="1" s="1"/>
  <c r="F524" i="1"/>
  <c r="G524" i="1" s="1"/>
  <c r="J524" i="1" s="1"/>
  <c r="F525" i="1"/>
  <c r="G525" i="1" s="1"/>
  <c r="J525" i="1" s="1"/>
  <c r="F528" i="1"/>
  <c r="G528" i="1" s="1"/>
  <c r="J528" i="1" s="1"/>
  <c r="F529" i="1"/>
  <c r="G529" i="1" s="1"/>
  <c r="J529" i="1" s="1"/>
  <c r="F533" i="1"/>
  <c r="G533" i="1" s="1"/>
  <c r="J533" i="1" s="1"/>
  <c r="F536" i="1"/>
  <c r="G536" i="1" s="1"/>
  <c r="J536" i="1" s="1"/>
  <c r="F540" i="1"/>
  <c r="G540" i="1" s="1"/>
  <c r="J540" i="1" s="1"/>
  <c r="F541" i="1"/>
  <c r="G541" i="1" s="1"/>
  <c r="J541" i="1" s="1"/>
  <c r="F544" i="1"/>
  <c r="G544" i="1" s="1"/>
  <c r="J544" i="1" s="1"/>
  <c r="F548" i="1"/>
  <c r="G548" i="1" s="1"/>
  <c r="J548" i="1" s="1"/>
  <c r="F549" i="1"/>
  <c r="G549" i="1" s="1"/>
  <c r="J549" i="1" s="1"/>
  <c r="F552" i="1"/>
  <c r="G552" i="1" s="1"/>
  <c r="J552" i="1" s="1"/>
  <c r="F556" i="1"/>
  <c r="G556" i="1" s="1"/>
  <c r="J556" i="1" s="1"/>
  <c r="F557" i="1"/>
  <c r="G557" i="1" s="1"/>
  <c r="J557" i="1" s="1"/>
  <c r="F560" i="1"/>
  <c r="G560" i="1" s="1"/>
  <c r="J560" i="1" s="1"/>
  <c r="F564" i="1"/>
  <c r="G564" i="1" s="1"/>
  <c r="J564" i="1" s="1"/>
  <c r="F569" i="1"/>
  <c r="G569" i="1" s="1"/>
  <c r="J569" i="1" s="1"/>
  <c r="F570" i="1"/>
  <c r="G570" i="1" s="1"/>
  <c r="J570" i="1" s="1"/>
  <c r="F573" i="1"/>
  <c r="G573" i="1" s="1"/>
  <c r="J573" i="1" s="1"/>
  <c r="F578" i="1"/>
  <c r="G578" i="1" s="1"/>
  <c r="J578" i="1" s="1"/>
  <c r="F586" i="1"/>
  <c r="G586" i="1" s="1"/>
  <c r="J586" i="1" s="1"/>
  <c r="F589" i="1"/>
  <c r="G589" i="1" s="1"/>
  <c r="J589" i="1" s="1"/>
  <c r="F590" i="1"/>
  <c r="G590" i="1" s="1"/>
  <c r="J590" i="1" s="1"/>
  <c r="F593" i="1"/>
  <c r="G593" i="1" s="1"/>
  <c r="J593" i="1" s="1"/>
  <c r="F594" i="1"/>
  <c r="G594" i="1" s="1"/>
  <c r="J594" i="1" s="1"/>
  <c r="F601" i="1"/>
  <c r="G601" i="1" s="1"/>
  <c r="J601" i="1" s="1"/>
  <c r="F602" i="1"/>
  <c r="G602" i="1" s="1"/>
  <c r="J602" i="1" s="1"/>
  <c r="F605" i="1"/>
  <c r="G605" i="1" s="1"/>
  <c r="J605" i="1" s="1"/>
  <c r="F606" i="1"/>
  <c r="G606" i="1" s="1"/>
  <c r="J606" i="1" s="1"/>
  <c r="F609" i="1"/>
  <c r="G609" i="1" s="1"/>
  <c r="J609" i="1" s="1"/>
  <c r="F610" i="1"/>
  <c r="G610" i="1" s="1"/>
  <c r="J610" i="1" s="1"/>
  <c r="F613" i="1"/>
  <c r="G613" i="1" s="1"/>
  <c r="J613" i="1" s="1"/>
  <c r="F618" i="1"/>
  <c r="G618" i="1" s="1"/>
  <c r="J618" i="1" s="1"/>
  <c r="F621" i="1"/>
  <c r="G621" i="1" s="1"/>
  <c r="J621" i="1" s="1"/>
  <c r="F622" i="1"/>
  <c r="G622" i="1" s="1"/>
  <c r="J622" i="1" s="1"/>
  <c r="F625" i="1"/>
  <c r="G625" i="1" s="1"/>
  <c r="J625" i="1" s="1"/>
  <c r="F626" i="1"/>
  <c r="G626" i="1" s="1"/>
  <c r="J626" i="1" s="1"/>
  <c r="F633" i="1"/>
  <c r="G633" i="1" s="1"/>
  <c r="J633" i="1" s="1"/>
  <c r="F636" i="1"/>
  <c r="G636" i="1" s="1"/>
  <c r="J636" i="1" s="1"/>
  <c r="F640" i="1"/>
  <c r="G640" i="1" s="1"/>
  <c r="J640" i="1" s="1"/>
  <c r="F641" i="1"/>
  <c r="G641" i="1" s="1"/>
  <c r="J641" i="1" s="1"/>
  <c r="F645" i="1"/>
  <c r="G645" i="1" s="1"/>
  <c r="J645" i="1" s="1"/>
  <c r="F649" i="1"/>
  <c r="G649" i="1" s="1"/>
  <c r="J649" i="1" s="1"/>
  <c r="F657" i="1"/>
  <c r="G657" i="1" s="1"/>
  <c r="J657" i="1" s="1"/>
  <c r="F663" i="1"/>
  <c r="G663" i="1" s="1"/>
  <c r="J663" i="1" s="1"/>
  <c r="F665" i="1"/>
  <c r="G665" i="1" s="1"/>
  <c r="J665" i="1" s="1"/>
  <c r="F666" i="1"/>
  <c r="G666" i="1" s="1"/>
  <c r="J666" i="1" s="1"/>
  <c r="F669" i="1"/>
  <c r="G669" i="1" s="1"/>
  <c r="J669" i="1" s="1"/>
  <c r="F670" i="1"/>
  <c r="G670" i="1" s="1"/>
  <c r="J670" i="1" s="1"/>
  <c r="F673" i="1"/>
  <c r="G673" i="1" s="1"/>
  <c r="J673" i="1" s="1"/>
  <c r="F677" i="1"/>
  <c r="G677" i="1" s="1"/>
  <c r="J677" i="1" s="1"/>
  <c r="F681" i="1"/>
  <c r="G681" i="1" s="1"/>
  <c r="J681" i="1" s="1"/>
  <c r="F685" i="1"/>
  <c r="G685" i="1" s="1"/>
  <c r="J685" i="1" s="1"/>
  <c r="F689" i="1"/>
  <c r="G689" i="1" s="1"/>
  <c r="J689" i="1" s="1"/>
  <c r="F693" i="1"/>
  <c r="G693" i="1" s="1"/>
  <c r="J693" i="1" s="1"/>
  <c r="F697" i="1"/>
  <c r="G697" i="1" s="1"/>
  <c r="J697" i="1" s="1"/>
  <c r="F710" i="1"/>
  <c r="G710" i="1" s="1"/>
  <c r="J710" i="1" s="1"/>
  <c r="F771" i="1" l="1"/>
  <c r="G715" i="1"/>
  <c r="G771" i="1" s="1"/>
  <c r="E156" i="1"/>
  <c r="F156" i="1" s="1"/>
  <c r="G156" i="1" s="1"/>
  <c r="J156" i="1" s="1"/>
  <c r="E157" i="1"/>
  <c r="F157" i="1" s="1"/>
  <c r="G157" i="1" s="1"/>
  <c r="J157" i="1" s="1"/>
  <c r="E158" i="1"/>
  <c r="F158" i="1" s="1"/>
  <c r="G158" i="1" s="1"/>
  <c r="J158" i="1" s="1"/>
  <c r="E159" i="1"/>
  <c r="E160" i="1"/>
  <c r="F160" i="1" s="1"/>
  <c r="G160" i="1" s="1"/>
  <c r="J160" i="1" s="1"/>
  <c r="E161" i="1"/>
  <c r="F161" i="1" s="1"/>
  <c r="G161" i="1" s="1"/>
  <c r="J161" i="1" s="1"/>
  <c r="E162" i="1"/>
  <c r="F162" i="1" s="1"/>
  <c r="G162" i="1" s="1"/>
  <c r="J162" i="1" s="1"/>
  <c r="E163" i="1"/>
  <c r="F163" i="1" s="1"/>
  <c r="G163" i="1" s="1"/>
  <c r="J163" i="1" s="1"/>
  <c r="E164" i="1"/>
  <c r="F164" i="1" s="1"/>
  <c r="G164" i="1" s="1"/>
  <c r="J164" i="1" s="1"/>
  <c r="E165" i="1"/>
  <c r="F165" i="1" s="1"/>
  <c r="G165" i="1" s="1"/>
  <c r="J165" i="1" s="1"/>
  <c r="E166" i="1"/>
  <c r="E167" i="1"/>
  <c r="F167" i="1" s="1"/>
  <c r="G167" i="1" s="1"/>
  <c r="J167" i="1" s="1"/>
  <c r="E168" i="1"/>
  <c r="F168" i="1" s="1"/>
  <c r="G168" i="1" s="1"/>
  <c r="J168" i="1" s="1"/>
  <c r="E169" i="1"/>
  <c r="F169" i="1" s="1"/>
  <c r="G169" i="1" s="1"/>
  <c r="J169" i="1" s="1"/>
  <c r="E170" i="1"/>
  <c r="F170" i="1" s="1"/>
  <c r="G170" i="1" s="1"/>
  <c r="J170" i="1" s="1"/>
  <c r="E171" i="1"/>
  <c r="F171" i="1" s="1"/>
  <c r="G171" i="1" s="1"/>
  <c r="J171" i="1" s="1"/>
  <c r="E172" i="1"/>
  <c r="F172" i="1" s="1"/>
  <c r="G172" i="1" s="1"/>
  <c r="J172" i="1" s="1"/>
  <c r="E173" i="1"/>
  <c r="F173" i="1" s="1"/>
  <c r="G173" i="1" s="1"/>
  <c r="J173" i="1" s="1"/>
  <c r="E174" i="1"/>
  <c r="F174" i="1" s="1"/>
  <c r="G174" i="1" s="1"/>
  <c r="J174" i="1" s="1"/>
  <c r="E175" i="1"/>
  <c r="F175" i="1" s="1"/>
  <c r="G175" i="1" s="1"/>
  <c r="J175" i="1" s="1"/>
  <c r="E176" i="1"/>
  <c r="F176" i="1" s="1"/>
  <c r="G176" i="1" s="1"/>
  <c r="J176" i="1" s="1"/>
  <c r="E177" i="1"/>
  <c r="F177" i="1" s="1"/>
  <c r="G177" i="1" s="1"/>
  <c r="J177" i="1" s="1"/>
  <c r="E178" i="1"/>
  <c r="F178" i="1" s="1"/>
  <c r="G178" i="1" s="1"/>
  <c r="J178" i="1" s="1"/>
  <c r="E155" i="1"/>
  <c r="F155" i="1" s="1"/>
  <c r="G155" i="1" s="1"/>
  <c r="J155" i="1" s="1"/>
  <c r="E154" i="1"/>
  <c r="F154" i="1" s="1"/>
  <c r="D713" i="1"/>
  <c r="F166" i="1"/>
  <c r="G166" i="1" s="1"/>
  <c r="J166" i="1" s="1"/>
  <c r="F159" i="1"/>
  <c r="G159" i="1" s="1"/>
  <c r="J159" i="1" s="1"/>
  <c r="D152" i="1"/>
  <c r="D783" i="1" s="1"/>
  <c r="E151" i="1"/>
  <c r="F151" i="1" s="1"/>
  <c r="G151" i="1" s="1"/>
  <c r="E147" i="1"/>
  <c r="F147" i="1" s="1"/>
  <c r="G147" i="1" s="1"/>
  <c r="J147" i="1" s="1"/>
  <c r="E148" i="1"/>
  <c r="F148" i="1" s="1"/>
  <c r="G148" i="1" s="1"/>
  <c r="E149" i="1"/>
  <c r="E150" i="1"/>
  <c r="E146" i="1"/>
  <c r="F146" i="1" s="1"/>
  <c r="G146" i="1" s="1"/>
  <c r="J146" i="1" s="1"/>
  <c r="E145" i="1"/>
  <c r="F145" i="1" s="1"/>
  <c r="G145" i="1" s="1"/>
  <c r="J145" i="1" s="1"/>
  <c r="E144" i="1"/>
  <c r="F144" i="1" s="1"/>
  <c r="G144" i="1" s="1"/>
  <c r="J144" i="1" s="1"/>
  <c r="E143" i="1"/>
  <c r="F143" i="1" s="1"/>
  <c r="G143" i="1" s="1"/>
  <c r="J143" i="1" s="1"/>
  <c r="E142" i="1"/>
  <c r="F142" i="1" s="1"/>
  <c r="G142" i="1" s="1"/>
  <c r="J142" i="1" s="1"/>
  <c r="E140" i="1"/>
  <c r="F140" i="1" s="1"/>
  <c r="G140" i="1" s="1"/>
  <c r="J140" i="1" s="1"/>
  <c r="E141" i="1"/>
  <c r="F141" i="1" s="1"/>
  <c r="G141" i="1" s="1"/>
  <c r="J141" i="1" s="1"/>
  <c r="E139" i="1"/>
  <c r="E129" i="1"/>
  <c r="E128" i="1"/>
  <c r="E127" i="1"/>
  <c r="E122" i="1"/>
  <c r="F122" i="1" s="1"/>
  <c r="E123" i="1"/>
  <c r="F123" i="1" s="1"/>
  <c r="E124" i="1"/>
  <c r="F124" i="1" s="1"/>
  <c r="E125" i="1"/>
  <c r="F125" i="1" s="1"/>
  <c r="E126" i="1"/>
  <c r="F126" i="1" s="1"/>
  <c r="E117" i="1"/>
  <c r="F117" i="1" s="1"/>
  <c r="G117" i="1" s="1"/>
  <c r="J117" i="1" s="1"/>
  <c r="E116" i="1"/>
  <c r="F116" i="1" s="1"/>
  <c r="G116" i="1" s="1"/>
  <c r="J116" i="1" s="1"/>
  <c r="E111" i="1"/>
  <c r="F111" i="1" s="1"/>
  <c r="G111" i="1" s="1"/>
  <c r="J111" i="1" s="1"/>
  <c r="E112" i="1"/>
  <c r="F112" i="1" s="1"/>
  <c r="G112" i="1" s="1"/>
  <c r="J112" i="1" s="1"/>
  <c r="E113" i="1"/>
  <c r="F113" i="1" s="1"/>
  <c r="G113" i="1" s="1"/>
  <c r="J113" i="1" s="1"/>
  <c r="E114" i="1"/>
  <c r="F114" i="1" s="1"/>
  <c r="G114" i="1" s="1"/>
  <c r="J114" i="1" s="1"/>
  <c r="E115" i="1"/>
  <c r="F115" i="1" s="1"/>
  <c r="G115" i="1" s="1"/>
  <c r="J115" i="1" s="1"/>
  <c r="E110" i="1"/>
  <c r="F110" i="1" s="1"/>
  <c r="G110" i="1" s="1"/>
  <c r="J110" i="1" s="1"/>
  <c r="E109" i="1"/>
  <c r="F109" i="1" s="1"/>
  <c r="G109" i="1" s="1"/>
  <c r="J109" i="1" s="1"/>
  <c r="E105" i="1"/>
  <c r="F105" i="1" s="1"/>
  <c r="G105" i="1" s="1"/>
  <c r="J105" i="1" s="1"/>
  <c r="E106" i="1"/>
  <c r="F106" i="1" s="1"/>
  <c r="G106" i="1" s="1"/>
  <c r="J106" i="1" s="1"/>
  <c r="E107" i="1"/>
  <c r="F107" i="1" s="1"/>
  <c r="G107" i="1" s="1"/>
  <c r="J107" i="1" s="1"/>
  <c r="E108" i="1"/>
  <c r="F108" i="1" s="1"/>
  <c r="G108" i="1" s="1"/>
  <c r="J108" i="1" s="1"/>
  <c r="E104" i="1"/>
  <c r="F104" i="1" s="1"/>
  <c r="G104" i="1" s="1"/>
  <c r="J104" i="1" s="1"/>
  <c r="E103" i="1"/>
  <c r="F103" i="1" s="1"/>
  <c r="G103" i="1" s="1"/>
  <c r="J103" i="1" s="1"/>
  <c r="E101" i="1"/>
  <c r="F101" i="1" s="1"/>
  <c r="G101" i="1" s="1"/>
  <c r="J101" i="1" s="1"/>
  <c r="E102" i="1"/>
  <c r="F102" i="1" s="1"/>
  <c r="G102" i="1" s="1"/>
  <c r="J102" i="1" s="1"/>
  <c r="E100" i="1"/>
  <c r="F100" i="1" s="1"/>
  <c r="G100" i="1" s="1"/>
  <c r="J100" i="1" s="1"/>
  <c r="E99" i="1"/>
  <c r="F99" i="1" s="1"/>
  <c r="G99" i="1" s="1"/>
  <c r="J99" i="1" s="1"/>
  <c r="E98" i="1"/>
  <c r="F98" i="1" s="1"/>
  <c r="G98" i="1" s="1"/>
  <c r="J98" i="1" s="1"/>
  <c r="E97" i="1"/>
  <c r="F97" i="1" s="1"/>
  <c r="G97" i="1" s="1"/>
  <c r="J97" i="1" s="1"/>
  <c r="E96" i="1"/>
  <c r="F96" i="1" s="1"/>
  <c r="G96" i="1" s="1"/>
  <c r="J96" i="1" s="1"/>
  <c r="E94" i="1"/>
  <c r="F94" i="1" s="1"/>
  <c r="G94" i="1" s="1"/>
  <c r="J94" i="1" s="1"/>
  <c r="E95" i="1"/>
  <c r="F95" i="1" s="1"/>
  <c r="G95" i="1" s="1"/>
  <c r="J95" i="1" s="1"/>
  <c r="E93" i="1"/>
  <c r="F93" i="1" s="1"/>
  <c r="G93" i="1" s="1"/>
  <c r="J93" i="1" s="1"/>
  <c r="E92" i="1"/>
  <c r="F92" i="1" s="1"/>
  <c r="G92" i="1" s="1"/>
  <c r="J92" i="1" s="1"/>
  <c r="E88" i="1"/>
  <c r="F88" i="1" s="1"/>
  <c r="G88" i="1" s="1"/>
  <c r="J88" i="1" s="1"/>
  <c r="E89" i="1"/>
  <c r="F89" i="1" s="1"/>
  <c r="G89" i="1" s="1"/>
  <c r="J89" i="1" s="1"/>
  <c r="E90" i="1"/>
  <c r="F90" i="1" s="1"/>
  <c r="G90" i="1" s="1"/>
  <c r="J90" i="1" s="1"/>
  <c r="E91" i="1"/>
  <c r="F91" i="1" s="1"/>
  <c r="G91" i="1" s="1"/>
  <c r="J91" i="1" s="1"/>
  <c r="E87" i="1"/>
  <c r="F87" i="1" s="1"/>
  <c r="G87" i="1" s="1"/>
  <c r="J87" i="1" s="1"/>
  <c r="E85" i="1"/>
  <c r="F85" i="1" s="1"/>
  <c r="G85" i="1" s="1"/>
  <c r="J85" i="1" s="1"/>
  <c r="E86" i="1"/>
  <c r="F86" i="1" s="1"/>
  <c r="G86" i="1" s="1"/>
  <c r="J86" i="1" s="1"/>
  <c r="E84" i="1"/>
  <c r="F84" i="1" s="1"/>
  <c r="G84" i="1" s="1"/>
  <c r="J84" i="1" s="1"/>
  <c r="E83" i="1"/>
  <c r="F83" i="1" s="1"/>
  <c r="G83" i="1" s="1"/>
  <c r="J83" i="1" s="1"/>
  <c r="E82" i="1"/>
  <c r="F82" i="1" s="1"/>
  <c r="G82" i="1" s="1"/>
  <c r="J82" i="1" s="1"/>
  <c r="E78" i="1"/>
  <c r="F78" i="1" s="1"/>
  <c r="G78" i="1" s="1"/>
  <c r="J78" i="1" s="1"/>
  <c r="E79" i="1"/>
  <c r="F79" i="1" s="1"/>
  <c r="G79" i="1" s="1"/>
  <c r="J79" i="1" s="1"/>
  <c r="E80" i="1"/>
  <c r="F80" i="1" s="1"/>
  <c r="G80" i="1" s="1"/>
  <c r="J80" i="1" s="1"/>
  <c r="E81" i="1"/>
  <c r="F81" i="1" s="1"/>
  <c r="G81" i="1" s="1"/>
  <c r="J81" i="1" s="1"/>
  <c r="E77" i="1"/>
  <c r="F77" i="1" s="1"/>
  <c r="G77" i="1" s="1"/>
  <c r="J77" i="1" s="1"/>
  <c r="E76" i="1"/>
  <c r="F76" i="1" s="1"/>
  <c r="G76" i="1" s="1"/>
  <c r="J76" i="1" s="1"/>
  <c r="E74" i="1"/>
  <c r="F74" i="1" s="1"/>
  <c r="G74" i="1" s="1"/>
  <c r="J74" i="1" s="1"/>
  <c r="E75" i="1"/>
  <c r="F75" i="1" s="1"/>
  <c r="G75" i="1" s="1"/>
  <c r="J75" i="1" s="1"/>
  <c r="E73" i="1"/>
  <c r="F73" i="1" s="1"/>
  <c r="G73" i="1" s="1"/>
  <c r="J73" i="1" s="1"/>
  <c r="E71" i="1"/>
  <c r="F71" i="1" s="1"/>
  <c r="G71" i="1" s="1"/>
  <c r="J71" i="1" s="1"/>
  <c r="E72" i="1"/>
  <c r="F72" i="1" s="1"/>
  <c r="G72" i="1" s="1"/>
  <c r="J72" i="1" s="1"/>
  <c r="E70" i="1"/>
  <c r="F70" i="1" s="1"/>
  <c r="G70" i="1" s="1"/>
  <c r="J70" i="1" s="1"/>
  <c r="E69" i="1"/>
  <c r="F69" i="1" s="1"/>
  <c r="E61" i="1"/>
  <c r="F61" i="1" s="1"/>
  <c r="G61" i="1" s="1"/>
  <c r="J61" i="1" s="1"/>
  <c r="E62" i="1"/>
  <c r="F62" i="1" s="1"/>
  <c r="G62" i="1" s="1"/>
  <c r="J62" i="1" s="1"/>
  <c r="E63" i="1"/>
  <c r="F63" i="1" s="1"/>
  <c r="G63" i="1" s="1"/>
  <c r="J63" i="1" s="1"/>
  <c r="E60" i="1"/>
  <c r="F60" i="1" s="1"/>
  <c r="G60" i="1" s="1"/>
  <c r="J60" i="1" s="1"/>
  <c r="E57" i="1"/>
  <c r="F57" i="1" s="1"/>
  <c r="G57" i="1" s="1"/>
  <c r="J57" i="1" s="1"/>
  <c r="E58" i="1"/>
  <c r="F58" i="1" s="1"/>
  <c r="G58" i="1" s="1"/>
  <c r="J58" i="1" s="1"/>
  <c r="E59" i="1"/>
  <c r="F59" i="1" s="1"/>
  <c r="G59" i="1" s="1"/>
  <c r="J59" i="1" s="1"/>
  <c r="E56" i="1"/>
  <c r="F56" i="1" s="1"/>
  <c r="G56" i="1" s="1"/>
  <c r="J56" i="1" s="1"/>
  <c r="E55" i="1"/>
  <c r="F55" i="1" s="1"/>
  <c r="G55" i="1" s="1"/>
  <c r="J55" i="1" s="1"/>
  <c r="E54" i="1"/>
  <c r="F54" i="1" s="1"/>
  <c r="G54" i="1" s="1"/>
  <c r="J54" i="1" s="1"/>
  <c r="E53" i="1"/>
  <c r="F53" i="1" s="1"/>
  <c r="G53" i="1" s="1"/>
  <c r="J53" i="1" s="1"/>
  <c r="E52" i="1"/>
  <c r="F52" i="1" s="1"/>
  <c r="G52" i="1" s="1"/>
  <c r="J52" i="1" s="1"/>
  <c r="E49" i="1"/>
  <c r="F49" i="1" s="1"/>
  <c r="G49" i="1" s="1"/>
  <c r="J49" i="1" s="1"/>
  <c r="E50" i="1"/>
  <c r="F50" i="1" s="1"/>
  <c r="G50" i="1" s="1"/>
  <c r="J50" i="1" s="1"/>
  <c r="E51" i="1"/>
  <c r="F51" i="1" s="1"/>
  <c r="G51" i="1" s="1"/>
  <c r="J51" i="1" s="1"/>
  <c r="E48" i="1"/>
  <c r="F48" i="1" s="1"/>
  <c r="G48" i="1" s="1"/>
  <c r="J48" i="1" s="1"/>
  <c r="E38" i="1"/>
  <c r="F38" i="1" s="1"/>
  <c r="G38" i="1" s="1"/>
  <c r="J38" i="1" s="1"/>
  <c r="E39" i="1"/>
  <c r="F39" i="1" s="1"/>
  <c r="G39" i="1" s="1"/>
  <c r="J39" i="1" s="1"/>
  <c r="E40" i="1"/>
  <c r="F40" i="1" s="1"/>
  <c r="G40" i="1" s="1"/>
  <c r="J40" i="1" s="1"/>
  <c r="E41" i="1"/>
  <c r="F41" i="1" s="1"/>
  <c r="G41" i="1" s="1"/>
  <c r="J41" i="1" s="1"/>
  <c r="E42" i="1"/>
  <c r="F42" i="1" s="1"/>
  <c r="G42" i="1" s="1"/>
  <c r="J42" i="1" s="1"/>
  <c r="E43" i="1"/>
  <c r="F43" i="1" s="1"/>
  <c r="G43" i="1" s="1"/>
  <c r="J43" i="1" s="1"/>
  <c r="E44" i="1"/>
  <c r="F44" i="1" s="1"/>
  <c r="G44" i="1" s="1"/>
  <c r="J44" i="1" s="1"/>
  <c r="E45" i="1"/>
  <c r="F45" i="1" s="1"/>
  <c r="G45" i="1" s="1"/>
  <c r="J45" i="1" s="1"/>
  <c r="E46" i="1"/>
  <c r="F46" i="1" s="1"/>
  <c r="G46" i="1" s="1"/>
  <c r="J46" i="1" s="1"/>
  <c r="E47" i="1"/>
  <c r="F47" i="1" s="1"/>
  <c r="G47" i="1" s="1"/>
  <c r="J47" i="1" s="1"/>
  <c r="E37" i="1"/>
  <c r="F37" i="1" s="1"/>
  <c r="G37" i="1" s="1"/>
  <c r="J37" i="1" s="1"/>
  <c r="E36" i="1"/>
  <c r="F36" i="1" s="1"/>
  <c r="G36" i="1" s="1"/>
  <c r="J36" i="1" s="1"/>
  <c r="E35" i="1"/>
  <c r="F35" i="1" s="1"/>
  <c r="G35" i="1" s="1"/>
  <c r="J35" i="1" s="1"/>
  <c r="E34" i="1"/>
  <c r="F34" i="1" s="1"/>
  <c r="G34" i="1" s="1"/>
  <c r="J34" i="1" s="1"/>
  <c r="E30" i="1"/>
  <c r="F30" i="1" s="1"/>
  <c r="G30" i="1" s="1"/>
  <c r="J30" i="1" s="1"/>
  <c r="E31" i="1"/>
  <c r="F31" i="1" s="1"/>
  <c r="G31" i="1" s="1"/>
  <c r="J31" i="1" s="1"/>
  <c r="E32" i="1"/>
  <c r="F32" i="1" s="1"/>
  <c r="G32" i="1" s="1"/>
  <c r="J32" i="1" s="1"/>
  <c r="E33" i="1"/>
  <c r="F33" i="1" s="1"/>
  <c r="G33" i="1" s="1"/>
  <c r="J33" i="1" s="1"/>
  <c r="E29" i="1"/>
  <c r="F29" i="1" s="1"/>
  <c r="G29" i="1" s="1"/>
  <c r="J29" i="1" s="1"/>
  <c r="E27" i="1"/>
  <c r="F27" i="1" s="1"/>
  <c r="G27" i="1" s="1"/>
  <c r="J27" i="1" s="1"/>
  <c r="E28" i="1"/>
  <c r="F28" i="1" s="1"/>
  <c r="G28" i="1" s="1"/>
  <c r="J28" i="1" s="1"/>
  <c r="E26" i="1"/>
  <c r="F26" i="1" s="1"/>
  <c r="G26" i="1" s="1"/>
  <c r="J26" i="1" s="1"/>
  <c r="E25" i="1"/>
  <c r="F25" i="1" s="1"/>
  <c r="G25" i="1" s="1"/>
  <c r="J25" i="1" s="1"/>
  <c r="E24" i="1"/>
  <c r="F24" i="1" s="1"/>
  <c r="G24" i="1" s="1"/>
  <c r="J24" i="1" s="1"/>
  <c r="E23" i="1"/>
  <c r="F23" i="1" s="1"/>
  <c r="G23" i="1" s="1"/>
  <c r="J23" i="1" s="1"/>
  <c r="E22" i="1"/>
  <c r="F22" i="1" s="1"/>
  <c r="G22" i="1" s="1"/>
  <c r="J22" i="1" s="1"/>
  <c r="E20" i="1"/>
  <c r="F20" i="1" s="1"/>
  <c r="G20" i="1" s="1"/>
  <c r="J20" i="1" s="1"/>
  <c r="E21" i="1"/>
  <c r="F21" i="1" s="1"/>
  <c r="G21" i="1" s="1"/>
  <c r="J21" i="1" s="1"/>
  <c r="E19" i="1"/>
  <c r="F19" i="1" s="1"/>
  <c r="G19" i="1" s="1"/>
  <c r="J19" i="1" s="1"/>
  <c r="E12" i="1"/>
  <c r="E13" i="1"/>
  <c r="E14" i="1"/>
  <c r="F14" i="1" s="1"/>
  <c r="G14" i="1" s="1"/>
  <c r="J14" i="1" s="1"/>
  <c r="E15" i="1"/>
  <c r="F15" i="1" s="1"/>
  <c r="G15" i="1" s="1"/>
  <c r="J15" i="1" s="1"/>
  <c r="E16" i="1"/>
  <c r="F16" i="1" s="1"/>
  <c r="G16" i="1" s="1"/>
  <c r="J16" i="1" s="1"/>
  <c r="E17" i="1"/>
  <c r="F17" i="1" s="1"/>
  <c r="G17" i="1" s="1"/>
  <c r="J17" i="1" s="1"/>
  <c r="E18" i="1"/>
  <c r="F18" i="1" s="1"/>
  <c r="G18" i="1" s="1"/>
  <c r="J18" i="1" s="1"/>
  <c r="E11" i="1"/>
  <c r="F11" i="1" s="1"/>
  <c r="G11" i="1" s="1"/>
  <c r="J11" i="1" s="1"/>
  <c r="E10" i="1"/>
  <c r="F10" i="1" s="1"/>
  <c r="F182" i="1" l="1"/>
  <c r="F713" i="1" s="1"/>
  <c r="G69" i="1"/>
  <c r="F120" i="1"/>
  <c r="G10" i="1"/>
  <c r="G154" i="1"/>
  <c r="G182" i="1" s="1"/>
  <c r="J715" i="1"/>
  <c r="J771" i="1" s="1"/>
  <c r="G126" i="1"/>
  <c r="J126" i="1" s="1"/>
  <c r="G125" i="1"/>
  <c r="J125" i="1" s="1"/>
  <c r="G124" i="1"/>
  <c r="J124" i="1" s="1"/>
  <c r="G123" i="1"/>
  <c r="J123" i="1" s="1"/>
  <c r="G122" i="1"/>
  <c r="J148" i="1"/>
  <c r="F149" i="1"/>
  <c r="G149" i="1" s="1"/>
  <c r="J149" i="1" s="1"/>
  <c r="F150" i="1"/>
  <c r="G150" i="1" s="1"/>
  <c r="J150" i="1" s="1"/>
  <c r="J122" i="1" l="1"/>
  <c r="J69" i="1"/>
  <c r="J120" i="1" s="1"/>
  <c r="G120" i="1"/>
  <c r="J10" i="1"/>
  <c r="G713" i="1"/>
  <c r="J154" i="1"/>
  <c r="J182" i="1" s="1"/>
  <c r="F139" i="1"/>
  <c r="F152" i="1" s="1"/>
  <c r="F127" i="1"/>
  <c r="G127" i="1" s="1"/>
  <c r="J127" i="1" s="1"/>
  <c r="F12" i="1"/>
  <c r="E5" i="1"/>
  <c r="F5" i="1" s="1"/>
  <c r="G5" i="1" s="1"/>
  <c r="H5" i="1" s="1"/>
  <c r="I5" i="1" s="1"/>
  <c r="J5" i="1" s="1"/>
  <c r="J713" i="1" l="1"/>
  <c r="G139" i="1"/>
  <c r="G152" i="1" s="1"/>
  <c r="J151" i="1"/>
  <c r="F129" i="1"/>
  <c r="G129" i="1" s="1"/>
  <c r="J129" i="1" s="1"/>
  <c r="F128" i="1"/>
  <c r="G12" i="1"/>
  <c r="F13" i="1"/>
  <c r="F67" i="1" s="1"/>
  <c r="F137" i="1" l="1"/>
  <c r="F783" i="1" s="1"/>
  <c r="G128" i="1"/>
  <c r="G137" i="1" s="1"/>
  <c r="J139" i="1"/>
  <c r="J152" i="1" s="1"/>
  <c r="J12" i="1"/>
  <c r="G13" i="1"/>
  <c r="J13" i="1" s="1"/>
  <c r="G67" i="1" l="1"/>
  <c r="G783" i="1" s="1"/>
  <c r="J128" i="1"/>
  <c r="J137" i="1" s="1"/>
  <c r="J67" i="1"/>
  <c r="J783" i="1" s="1"/>
</calcChain>
</file>

<file path=xl/sharedStrings.xml><?xml version="1.0" encoding="utf-8"?>
<sst xmlns="http://schemas.openxmlformats.org/spreadsheetml/2006/main" count="804" uniqueCount="121">
  <si>
    <t>Concepto</t>
  </si>
  <si>
    <t>Meses</t>
  </si>
  <si>
    <t>Hasta</t>
  </si>
  <si>
    <t xml:space="preserve"> </t>
  </si>
  <si>
    <t>TOTALES</t>
  </si>
  <si>
    <t>Universidad Politécnica de Lázaro Cardenas, Michoacán.</t>
  </si>
  <si>
    <t>Determinación de la depreciación correspondiente al ejercicio 2023</t>
  </si>
  <si>
    <t>Fecha de Adquisición</t>
  </si>
  <si>
    <t>Depreciación</t>
  </si>
  <si>
    <t>Saldo por Depreciar</t>
  </si>
  <si>
    <t>Meses de uso en el año</t>
  </si>
  <si>
    <t>% de Depreciación</t>
  </si>
  <si>
    <t>Depreciación Anual</t>
  </si>
  <si>
    <t>Mobiliario</t>
  </si>
  <si>
    <t>1241-1-51101</t>
  </si>
  <si>
    <t>GABINETE ARCHIVERO</t>
  </si>
  <si>
    <t>CREDENCALIZADORA</t>
  </si>
  <si>
    <t xml:space="preserve">ARCHIVERO </t>
  </si>
  <si>
    <t>ESCRITORIO</t>
  </si>
  <si>
    <t>MODULO SEMIEJECUTIVO</t>
  </si>
  <si>
    <t>ARCHIVERO</t>
  </si>
  <si>
    <t>SILLON EJECUTIVO</t>
  </si>
  <si>
    <t>SILLA OPERATIVA</t>
  </si>
  <si>
    <t>SILLA</t>
  </si>
  <si>
    <t>MODULO</t>
  </si>
  <si>
    <t>SILLA SECRETARIAL</t>
  </si>
  <si>
    <t xml:space="preserve"> ARCHIVERO</t>
  </si>
  <si>
    <t>CALCULADORA</t>
  </si>
  <si>
    <t>MODULO EJECUTIVO</t>
  </si>
  <si>
    <t xml:space="preserve">SILLA </t>
  </si>
  <si>
    <t xml:space="preserve">SILLON </t>
  </si>
  <si>
    <t>SILLÓN EJECUTIVO</t>
  </si>
  <si>
    <t>VENTILADOR</t>
  </si>
  <si>
    <t>EQUIPO DE SONIDO</t>
  </si>
  <si>
    <t>Bienes Informáticos</t>
  </si>
  <si>
    <t>1241-3-51501</t>
  </si>
  <si>
    <t>DISCO DURO</t>
  </si>
  <si>
    <t>LAP-TOP</t>
  </si>
  <si>
    <t xml:space="preserve">IMPRESORA </t>
  </si>
  <si>
    <t>MONITOR</t>
  </si>
  <si>
    <t>C.P.U.</t>
  </si>
  <si>
    <t xml:space="preserve">COMPUTADORA </t>
  </si>
  <si>
    <t>RUTEADOR</t>
  </si>
  <si>
    <t>LAP TOP</t>
  </si>
  <si>
    <t>COMPUTADORA DE ESCRITORIO</t>
  </si>
  <si>
    <t xml:space="preserve">COMPUTADORA DE ESCRITORIO </t>
  </si>
  <si>
    <t>Equipo de Administración:</t>
  </si>
  <si>
    <t xml:space="preserve">AIRE ACONDICIONADO </t>
  </si>
  <si>
    <t>AIRE ACONDICIONADO</t>
  </si>
  <si>
    <t>Equipos y Aparatos Audiovisuales</t>
  </si>
  <si>
    <t>PROYECTOR</t>
  </si>
  <si>
    <t xml:space="preserve">RELOJ CHECADOR </t>
  </si>
  <si>
    <t>PIZARRON +PROYECTOR</t>
  </si>
  <si>
    <t>1242-1-52101</t>
  </si>
  <si>
    <t>EQUIPO EDUCACIONAL Y RECREATIVO</t>
  </si>
  <si>
    <t>CLARIN</t>
  </si>
  <si>
    <t>CORNETA</t>
  </si>
  <si>
    <t>TAMBOR</t>
  </si>
  <si>
    <t>MOBILIARIO ESCOLAR</t>
  </si>
  <si>
    <t>1242-9-52902</t>
  </si>
  <si>
    <t>PIZARRON</t>
  </si>
  <si>
    <t>PANTALLA DE PARED</t>
  </si>
  <si>
    <t>MESA</t>
  </si>
  <si>
    <t>ESCRIITORIO</t>
  </si>
  <si>
    <t>BUTACA UNIVERSITARIA</t>
  </si>
  <si>
    <t>INSTRUMENTAL MEDICO Y DE LABORATORIO</t>
  </si>
  <si>
    <t>1243-2-53201</t>
  </si>
  <si>
    <t>TARJETA ELECTRONICA</t>
  </si>
  <si>
    <t xml:space="preserve">AUTOCLAVE PORTATIL </t>
  </si>
  <si>
    <t>MICROSCOPIO BINOCULAR BIOLOGICO</t>
  </si>
  <si>
    <t>OXIMETRO IMPERMEABLE</t>
  </si>
  <si>
    <t xml:space="preserve">PLATO CALIENTE CON AGITACION </t>
  </si>
  <si>
    <t>ROTOVAPOR DIGITAL</t>
  </si>
  <si>
    <t>FOTOMETRO</t>
  </si>
  <si>
    <t>OSCILOSCOPIO</t>
  </si>
  <si>
    <t>MODULO  DISPARADOR</t>
  </si>
  <si>
    <t>REFRACTOMETRO DIGITAL</t>
  </si>
  <si>
    <t>REFRACTOMETRO</t>
  </si>
  <si>
    <t>MEDIDOR MULT.</t>
  </si>
  <si>
    <t xml:space="preserve">REACTOR DE LABORATORIO </t>
  </si>
  <si>
    <t xml:space="preserve">CALENTADOR PARA REACTOR </t>
  </si>
  <si>
    <t xml:space="preserve">BASE PARA REACTOR </t>
  </si>
  <si>
    <t>CONTROL DE TEMPERATURA</t>
  </si>
  <si>
    <t>CONTROL DE PRESION</t>
  </si>
  <si>
    <t>MEDIDOR DE VOLUMEN</t>
  </si>
  <si>
    <t>REACTOR ECHAQUETADO</t>
  </si>
  <si>
    <t>PGSTA CON MODULO FRA32M</t>
  </si>
  <si>
    <t>PRENSA MANUAL</t>
  </si>
  <si>
    <t>BALANZA ANALITICA</t>
  </si>
  <si>
    <t>MUFLA DIGITAL</t>
  </si>
  <si>
    <t>HORNO DE SECADO</t>
  </si>
  <si>
    <t>CAMARA O CAJA DE ENVEJECIMIENTO</t>
  </si>
  <si>
    <t xml:space="preserve">VISCOSIMETRO REOMETRO CON PANTALLA TACTIL DV2T PZA BROOKFIELD </t>
  </si>
  <si>
    <t>OSCILOSCOPIO DIGITAL</t>
  </si>
  <si>
    <t>GENERADOR DE FUNCIONES</t>
  </si>
  <si>
    <t>FUENTE DE PODER DC TRIPLE</t>
  </si>
  <si>
    <t xml:space="preserve">MULTIMETRO DIGITAL </t>
  </si>
  <si>
    <t xml:space="preserve">ROBOT HUMANOIDE </t>
  </si>
  <si>
    <t>REFRACTOMETRO DIGITAL DE MESA</t>
  </si>
  <si>
    <t>AUTOLAB RDE COMPLETE</t>
  </si>
  <si>
    <t>LEOFILIZADORA DE MESA</t>
  </si>
  <si>
    <t>REGULADOR</t>
  </si>
  <si>
    <t>NOBREAK</t>
  </si>
  <si>
    <t>MAQUINARIA, EQUIPO ELECTRICO Y ELECTRONICO</t>
  </si>
  <si>
    <t>1246-4-56601</t>
  </si>
  <si>
    <t>Valor de Adquisición</t>
  </si>
  <si>
    <t>ARCHIVEROS</t>
  </si>
  <si>
    <t>Dell de México</t>
  </si>
  <si>
    <t>VEHÍCULOS Y EQUIPO DE TRANSPORTE</t>
  </si>
  <si>
    <t>1244-1-54104</t>
  </si>
  <si>
    <t>Vehículo Terrestre</t>
  </si>
  <si>
    <t>SOFTWARE</t>
  </si>
  <si>
    <t>1251-59101</t>
  </si>
  <si>
    <t>SOFTWARE DE CONTROL ESCOLAR</t>
  </si>
  <si>
    <t>Bajo protesta de decir verdad declaramos que los Estados Financieros y sus notas, son razonablemente correctos y son responsabilidad del emisor.</t>
  </si>
  <si>
    <t xml:space="preserve">MTRA. TERESA LOPEZ HERNANDEZ </t>
  </si>
  <si>
    <t>RECTORA</t>
  </si>
  <si>
    <t>L.C. MONSERRAT MORAN TELLES</t>
  </si>
  <si>
    <t>JEFA DEL DEPTO DE RECURSOS FINANCIEROS Y HUMANOS</t>
  </si>
  <si>
    <t>LIC.RAUL EDUARDO  SUAREZ LOPEZ</t>
  </si>
  <si>
    <t>SECRETARIO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</si>
</sst>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6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Protection="0">
      <alignment vertical="top" wrapText="1"/>
    </xf>
  </cellStyleXfs>
  <cellXfs count="70">
    <xf numFmtId="0" fontId="0" fillId="0" borderId="0" xfId="0"/>
    <xf numFmtId="0" fontId="4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7" fontId="3" fillId="0" borderId="0" xfId="0" applyNumberFormat="1" applyFont="1" applyAlignment="1">
      <alignment horizontal="center"/>
    </xf>
    <xf numFmtId="164" fontId="3" fillId="0" borderId="0" xfId="1" applyFont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0" fillId="0" borderId="6" xfId="0" applyBorder="1"/>
    <xf numFmtId="0" fontId="8" fillId="0" borderId="11" xfId="0" applyFont="1" applyBorder="1" applyAlignment="1">
      <alignment horizontal="center"/>
    </xf>
    <xf numFmtId="15" fontId="8" fillId="0" borderId="11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6" fontId="8" fillId="0" borderId="12" xfId="0" applyNumberFormat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15" fontId="9" fillId="0" borderId="0" xfId="0" applyNumberFormat="1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3" fontId="9" fillId="0" borderId="0" xfId="0" applyNumberFormat="1" applyFont="1" applyAlignment="1">
      <alignment horizontal="center"/>
    </xf>
    <xf numFmtId="9" fontId="9" fillId="0" borderId="0" xfId="0" applyNumberFormat="1" applyFont="1" applyAlignment="1">
      <alignment horizontal="center"/>
    </xf>
    <xf numFmtId="164" fontId="8" fillId="0" borderId="14" xfId="1" applyFont="1" applyBorder="1" applyAlignment="1">
      <alignment horizontal="center"/>
    </xf>
    <xf numFmtId="164" fontId="8" fillId="0" borderId="0" xfId="1" applyFont="1" applyBorder="1" applyAlignment="1">
      <alignment horizontal="center"/>
    </xf>
    <xf numFmtId="15" fontId="8" fillId="0" borderId="0" xfId="0" applyNumberFormat="1" applyFont="1"/>
    <xf numFmtId="164" fontId="9" fillId="0" borderId="0" xfId="1" applyFont="1" applyAlignment="1">
      <alignment horizontal="center"/>
    </xf>
    <xf numFmtId="1" fontId="9" fillId="0" borderId="0" xfId="0" applyNumberFormat="1" applyFont="1" applyAlignment="1">
      <alignment horizontal="center"/>
    </xf>
    <xf numFmtId="4" fontId="8" fillId="0" borderId="14" xfId="0" applyNumberFormat="1" applyFont="1" applyBorder="1"/>
    <xf numFmtId="4" fontId="8" fillId="0" borderId="0" xfId="0" applyNumberFormat="1" applyFont="1"/>
    <xf numFmtId="15" fontId="8" fillId="0" borderId="0" xfId="0" applyNumberFormat="1" applyFont="1" applyAlignment="1">
      <alignment horizontal="left"/>
    </xf>
    <xf numFmtId="14" fontId="9" fillId="0" borderId="0" xfId="0" applyNumberFormat="1" applyFont="1"/>
    <xf numFmtId="4" fontId="8" fillId="0" borderId="13" xfId="0" applyNumberFormat="1" applyFont="1" applyBorder="1"/>
    <xf numFmtId="17" fontId="8" fillId="0" borderId="11" xfId="0" applyNumberFormat="1" applyFont="1" applyBorder="1" applyAlignment="1">
      <alignment horizontal="center"/>
    </xf>
    <xf numFmtId="164" fontId="3" fillId="0" borderId="0" xfId="1" applyFont="1" applyBorder="1"/>
    <xf numFmtId="0" fontId="9" fillId="0" borderId="0" xfId="0" applyFont="1" applyAlignment="1">
      <alignment horizontal="center"/>
    </xf>
    <xf numFmtId="15" fontId="11" fillId="0" borderId="0" xfId="2" applyNumberFormat="1" applyFont="1" applyFill="1" applyBorder="1" applyAlignment="1">
      <alignment horizontal="left" vertical="top" wrapText="1"/>
    </xf>
    <xf numFmtId="15" fontId="11" fillId="0" borderId="0" xfId="2" applyNumberFormat="1" applyFont="1" applyFill="1" applyBorder="1" applyAlignment="1">
      <alignment horizontal="center" vertical="top" wrapText="1"/>
    </xf>
    <xf numFmtId="49" fontId="6" fillId="0" borderId="15" xfId="0" applyNumberFormat="1" applyFont="1" applyBorder="1"/>
    <xf numFmtId="0" fontId="8" fillId="0" borderId="0" xfId="0" applyFont="1" applyAlignment="1">
      <alignment horizontal="left"/>
    </xf>
    <xf numFmtId="49" fontId="6" fillId="0" borderId="0" xfId="0" applyNumberFormat="1" applyFont="1" applyAlignment="1">
      <alignment horizontal="left"/>
    </xf>
    <xf numFmtId="2" fontId="9" fillId="0" borderId="0" xfId="0" applyNumberFormat="1" applyFont="1"/>
    <xf numFmtId="3" fontId="8" fillId="0" borderId="14" xfId="0" applyNumberFormat="1" applyFont="1" applyBorder="1" applyAlignment="1">
      <alignment horizontal="center"/>
    </xf>
    <xf numFmtId="1" fontId="8" fillId="0" borderId="14" xfId="0" applyNumberFormat="1" applyFont="1" applyBorder="1" applyAlignment="1">
      <alignment horizontal="center"/>
    </xf>
    <xf numFmtId="9" fontId="8" fillId="0" borderId="14" xfId="0" applyNumberFormat="1" applyFont="1" applyBorder="1" applyAlignment="1">
      <alignment horizontal="center"/>
    </xf>
    <xf numFmtId="4" fontId="8" fillId="0" borderId="8" xfId="0" applyNumberFormat="1" applyFont="1" applyBorder="1"/>
    <xf numFmtId="3" fontId="8" fillId="0" borderId="8" xfId="0" applyNumberFormat="1" applyFont="1" applyBorder="1" applyAlignment="1">
      <alignment horizontal="center"/>
    </xf>
    <xf numFmtId="1" fontId="8" fillId="0" borderId="8" xfId="0" applyNumberFormat="1" applyFont="1" applyBorder="1" applyAlignment="1">
      <alignment horizontal="center"/>
    </xf>
    <xf numFmtId="9" fontId="8" fillId="0" borderId="8" xfId="0" applyNumberFormat="1" applyFont="1" applyBorder="1" applyAlignment="1">
      <alignment horizontal="center"/>
    </xf>
    <xf numFmtId="0" fontId="6" fillId="0" borderId="15" xfId="0" applyFont="1" applyBorder="1"/>
    <xf numFmtId="0" fontId="8" fillId="0" borderId="13" xfId="0" applyFont="1" applyBorder="1" applyAlignment="1">
      <alignment horizontal="center"/>
    </xf>
    <xf numFmtId="0" fontId="6" fillId="0" borderId="15" xfId="0" applyFont="1" applyBorder="1" applyAlignment="1">
      <alignment wrapText="1"/>
    </xf>
    <xf numFmtId="0" fontId="6" fillId="0" borderId="15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15" fontId="8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2" fillId="3" borderId="8" xfId="0" applyFont="1" applyFill="1" applyBorder="1" applyAlignment="1">
      <alignment horizontal="center" vertical="top"/>
    </xf>
    <xf numFmtId="0" fontId="12" fillId="0" borderId="0" xfId="0" applyFont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13" fillId="3" borderId="8" xfId="0" applyFont="1" applyFill="1" applyBorder="1" applyAlignment="1" applyProtection="1">
      <alignment horizontal="center" vertical="top"/>
      <protection locked="0"/>
    </xf>
    <xf numFmtId="0" fontId="12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1023937</xdr:colOff>
      <xdr:row>0</xdr:row>
      <xdr:rowOff>23812</xdr:rowOff>
    </xdr:from>
    <xdr:to>
      <xdr:col>1</xdr:col>
      <xdr:colOff>1743937</xdr:colOff>
      <xdr:row>3</xdr:row>
      <xdr:rowOff>164374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783F83-3505-46B7-80BD-4FEB550457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5937" y="23812"/>
          <a:ext cx="720000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800"/>
  <sheetViews>
    <sheetView tabSelected="1" view="pageBreakPreview" topLeftCell="A779" zoomScale="115" zoomScaleNormal="120" zoomScaleSheetLayoutView="115" workbookViewId="0">
      <selection activeCell="H799" sqref="H799"/>
    </sheetView>
  </sheetViews>
  <sheetFormatPr baseColWidth="10" defaultRowHeight="15" x14ac:dyDescent="0.25"/>
  <cols>
    <col min="1" max="1" width="1.7109375" customWidth="1"/>
    <col min="2" max="2" width="27.7109375" customWidth="1"/>
    <col min="3" max="3" width="37.7109375" bestFit="1" customWidth="1"/>
    <col min="4" max="4" width="14.85546875" customWidth="1"/>
    <col min="6" max="6" width="14.85546875" customWidth="1"/>
    <col min="7" max="7" width="13.28515625" bestFit="1" customWidth="1"/>
    <col min="8" max="8" width="15.85546875" customWidth="1"/>
    <col min="9" max="9" width="15.7109375" customWidth="1"/>
    <col min="10" max="10" width="15.28515625" customWidth="1"/>
    <col min="11" max="11" width="2.7109375" customWidth="1"/>
  </cols>
  <sheetData>
    <row r="1" spans="2:10" ht="15.75" x14ac:dyDescent="0.25">
      <c r="B1" s="58" t="s">
        <v>5</v>
      </c>
      <c r="C1" s="58"/>
      <c r="D1" s="58"/>
      <c r="E1" s="58"/>
      <c r="F1" s="58"/>
      <c r="G1" s="58"/>
      <c r="H1" s="58"/>
      <c r="I1" s="58"/>
      <c r="J1" s="58"/>
    </row>
    <row r="2" spans="2:10" x14ac:dyDescent="0.25">
      <c r="B2" s="59" t="s">
        <v>6</v>
      </c>
      <c r="C2" s="59"/>
      <c r="D2" s="59"/>
      <c r="E2" s="59"/>
      <c r="F2" s="59"/>
      <c r="G2" s="59"/>
      <c r="H2" s="59"/>
      <c r="I2" s="59"/>
      <c r="J2" s="59"/>
    </row>
    <row r="3" spans="2:10" x14ac:dyDescent="0.25">
      <c r="B3" s="1"/>
      <c r="C3" s="2"/>
      <c r="D3" s="3"/>
      <c r="E3" s="3"/>
      <c r="F3" s="3"/>
      <c r="G3" s="3"/>
      <c r="H3" s="3"/>
      <c r="I3" s="3"/>
      <c r="J3" s="3"/>
    </row>
    <row r="5" spans="2:10" x14ac:dyDescent="0.25">
      <c r="B5" s="4">
        <v>1</v>
      </c>
      <c r="C5" s="5">
        <v>3</v>
      </c>
      <c r="D5" s="6">
        <v>5</v>
      </c>
      <c r="E5" s="6">
        <f>D5+1</f>
        <v>6</v>
      </c>
      <c r="F5" s="6">
        <f t="shared" ref="F5:J5" si="0">E5+1</f>
        <v>7</v>
      </c>
      <c r="G5" s="6">
        <f t="shared" si="0"/>
        <v>8</v>
      </c>
      <c r="H5" s="6">
        <f t="shared" si="0"/>
        <v>9</v>
      </c>
      <c r="I5" s="6">
        <f t="shared" si="0"/>
        <v>10</v>
      </c>
      <c r="J5" s="6">
        <f t="shared" si="0"/>
        <v>11</v>
      </c>
    </row>
    <row r="6" spans="2:10" x14ac:dyDescent="0.25">
      <c r="B6" s="62" t="s">
        <v>7</v>
      </c>
      <c r="C6" s="9" t="s">
        <v>0</v>
      </c>
      <c r="D6" s="60" t="s">
        <v>105</v>
      </c>
      <c r="E6" s="10" t="s">
        <v>1</v>
      </c>
      <c r="F6" s="10" t="s">
        <v>8</v>
      </c>
      <c r="G6" s="60" t="s">
        <v>9</v>
      </c>
      <c r="H6" s="60" t="s">
        <v>10</v>
      </c>
      <c r="I6" s="60" t="s">
        <v>11</v>
      </c>
      <c r="J6" s="60" t="s">
        <v>12</v>
      </c>
    </row>
    <row r="7" spans="2:10" x14ac:dyDescent="0.25">
      <c r="B7" s="63"/>
      <c r="C7" s="12"/>
      <c r="D7" s="61"/>
      <c r="E7" s="13" t="s">
        <v>2</v>
      </c>
      <c r="F7" s="14">
        <v>44926</v>
      </c>
      <c r="G7" s="61"/>
      <c r="H7" s="61"/>
      <c r="I7" s="61"/>
      <c r="J7" s="61"/>
    </row>
    <row r="8" spans="2:10" x14ac:dyDescent="0.25">
      <c r="B8" s="11"/>
      <c r="C8" s="16"/>
      <c r="D8" s="13"/>
      <c r="E8" s="35">
        <v>44896</v>
      </c>
      <c r="F8" s="13" t="s">
        <v>3</v>
      </c>
      <c r="G8" s="17" t="s">
        <v>3</v>
      </c>
      <c r="H8" s="15" t="s">
        <v>3</v>
      </c>
      <c r="I8" s="13" t="s">
        <v>3</v>
      </c>
      <c r="J8" s="15" t="s">
        <v>3</v>
      </c>
    </row>
    <row r="9" spans="2:10" x14ac:dyDescent="0.25">
      <c r="B9" s="18" t="s">
        <v>13</v>
      </c>
      <c r="C9" s="41" t="s">
        <v>14</v>
      </c>
      <c r="D9" s="19"/>
      <c r="E9" s="19"/>
      <c r="F9" s="19"/>
      <c r="G9" s="19"/>
      <c r="H9" s="19"/>
      <c r="I9" s="19"/>
      <c r="J9" s="19"/>
    </row>
    <row r="10" spans="2:10" x14ac:dyDescent="0.25">
      <c r="B10" s="39">
        <v>41506</v>
      </c>
      <c r="C10" s="38" t="s">
        <v>18</v>
      </c>
      <c r="D10" s="8">
        <v>3395</v>
      </c>
      <c r="E10" s="37">
        <f>4+12+12+12+12+12+12+12+12+12</f>
        <v>112</v>
      </c>
      <c r="F10" s="22">
        <f t="shared" ref="F10:F11" si="1">IF((((D10*I10)/12)*E10)&gt;D10,D10,((D10*I10)/12)*E10)</f>
        <v>3168.666666666667</v>
      </c>
      <c r="G10" s="22">
        <f t="shared" ref="G10:G11" si="2">IF(D10-F10&lt;0,0,D10-F10)</f>
        <v>226.33333333333303</v>
      </c>
      <c r="H10" s="23">
        <v>12</v>
      </c>
      <c r="I10" s="24">
        <v>0.1</v>
      </c>
      <c r="J10" s="22">
        <f t="shared" ref="J10:J11" si="3">IF(G10&lt;((D10*I10)/12)*H10,G10,((D10*I10)/12)*H10)</f>
        <v>226.33333333333303</v>
      </c>
    </row>
    <row r="11" spans="2:10" x14ac:dyDescent="0.25">
      <c r="B11" s="39">
        <v>41506</v>
      </c>
      <c r="C11" s="38" t="s">
        <v>19</v>
      </c>
      <c r="D11" s="8">
        <v>3465</v>
      </c>
      <c r="E11" s="37">
        <f>4+12+12+12+12+12+12+12+12+12</f>
        <v>112</v>
      </c>
      <c r="F11" s="22">
        <f t="shared" si="1"/>
        <v>3234</v>
      </c>
      <c r="G11" s="22">
        <f t="shared" si="2"/>
        <v>231</v>
      </c>
      <c r="H11" s="23">
        <v>12</v>
      </c>
      <c r="I11" s="24">
        <v>0.1</v>
      </c>
      <c r="J11" s="22">
        <f t="shared" si="3"/>
        <v>231</v>
      </c>
    </row>
    <row r="12" spans="2:10" x14ac:dyDescent="0.25">
      <c r="B12" s="39">
        <v>41506</v>
      </c>
      <c r="C12" s="38" t="s">
        <v>20</v>
      </c>
      <c r="D12" s="36">
        <v>3185</v>
      </c>
      <c r="E12" s="37">
        <f t="shared" ref="E12:E18" si="4">4+12+12+12+12+12+12+12+12+12</f>
        <v>112</v>
      </c>
      <c r="F12" s="22">
        <f>IF((((D12*I12)/12)*E12)&gt;D12,D12,((D12*I12)/12)*E12)</f>
        <v>2972.666666666667</v>
      </c>
      <c r="G12" s="22">
        <f>IF(D12-F12&lt;0,0,D12-F12)</f>
        <v>212.33333333333303</v>
      </c>
      <c r="H12" s="23">
        <v>12</v>
      </c>
      <c r="I12" s="24">
        <v>0.1</v>
      </c>
      <c r="J12" s="22">
        <f>IF(G12&lt;((D12*I12)/12)*H12,G12,((D12*I12)/12)*H12)</f>
        <v>212.33333333333303</v>
      </c>
    </row>
    <row r="13" spans="2:10" x14ac:dyDescent="0.25">
      <c r="B13" s="39">
        <v>41506</v>
      </c>
      <c r="C13" s="38" t="s">
        <v>21</v>
      </c>
      <c r="D13" s="36">
        <v>1632</v>
      </c>
      <c r="E13" s="37">
        <f t="shared" si="4"/>
        <v>112</v>
      </c>
      <c r="F13" s="22">
        <f>IF((((D13*I13)/12)*E13)&gt;D13,D13,((D13*I13)/12)*E13)</f>
        <v>1523.2000000000003</v>
      </c>
      <c r="G13" s="22">
        <f>IF(D13-F13&lt;0,0,D13-F13)</f>
        <v>108.79999999999973</v>
      </c>
      <c r="H13" s="23">
        <v>12</v>
      </c>
      <c r="I13" s="24">
        <v>0.1</v>
      </c>
      <c r="J13" s="22">
        <f>IF(G13&lt;((D13*I13)/12)*H13,G13,((D13*I13)/12)*H13)</f>
        <v>108.79999999999973</v>
      </c>
    </row>
    <row r="14" spans="2:10" x14ac:dyDescent="0.25">
      <c r="B14" s="39">
        <v>41506</v>
      </c>
      <c r="C14" s="38" t="s">
        <v>22</v>
      </c>
      <c r="D14" s="36">
        <v>1160</v>
      </c>
      <c r="E14" s="37">
        <f t="shared" si="4"/>
        <v>112</v>
      </c>
      <c r="F14" s="22">
        <f t="shared" ref="F14:F63" si="5">IF((((D14*I14)/12)*E14)&gt;D14,D14,((D14*I14)/12)*E14)</f>
        <v>1082.6666666666665</v>
      </c>
      <c r="G14" s="22">
        <f t="shared" ref="G14:G63" si="6">IF(D14-F14&lt;0,0,D14-F14)</f>
        <v>77.333333333333485</v>
      </c>
      <c r="H14" s="23">
        <v>12</v>
      </c>
      <c r="I14" s="24">
        <v>0.1</v>
      </c>
      <c r="J14" s="22">
        <f t="shared" ref="J14:J80" si="7">IF(G14&lt;((D14*I14)/12)*H14,G14,((D14*I14)/12)*H14)</f>
        <v>77.333333333333485</v>
      </c>
    </row>
    <row r="15" spans="2:10" x14ac:dyDescent="0.25">
      <c r="B15" s="39">
        <v>41506</v>
      </c>
      <c r="C15" s="38" t="s">
        <v>23</v>
      </c>
      <c r="D15" s="36">
        <v>552</v>
      </c>
      <c r="E15" s="37">
        <f t="shared" si="4"/>
        <v>112</v>
      </c>
      <c r="F15" s="22">
        <f t="shared" ref="F15:F22" si="8">IF((((D15*I15)/12)*E15)&gt;D15,D15,((D15*I15)/12)*E15)</f>
        <v>515.20000000000005</v>
      </c>
      <c r="G15" s="22">
        <f t="shared" ref="G15:G22" si="9">IF(D15-F15&lt;0,0,D15-F15)</f>
        <v>36.799999999999955</v>
      </c>
      <c r="H15" s="23">
        <v>12</v>
      </c>
      <c r="I15" s="24">
        <v>0.1</v>
      </c>
      <c r="J15" s="22">
        <f t="shared" si="7"/>
        <v>36.799999999999955</v>
      </c>
    </row>
    <row r="16" spans="2:10" x14ac:dyDescent="0.25">
      <c r="B16" s="39">
        <v>41506</v>
      </c>
      <c r="C16" s="38" t="s">
        <v>23</v>
      </c>
      <c r="D16" s="36">
        <v>552</v>
      </c>
      <c r="E16" s="37">
        <f t="shared" si="4"/>
        <v>112</v>
      </c>
      <c r="F16" s="22">
        <f t="shared" si="8"/>
        <v>515.20000000000005</v>
      </c>
      <c r="G16" s="22">
        <f t="shared" si="9"/>
        <v>36.799999999999955</v>
      </c>
      <c r="H16" s="23">
        <v>12</v>
      </c>
      <c r="I16" s="24">
        <v>0.1</v>
      </c>
      <c r="J16" s="22">
        <f t="shared" si="7"/>
        <v>36.799999999999955</v>
      </c>
    </row>
    <row r="17" spans="2:10" x14ac:dyDescent="0.25">
      <c r="B17" s="39">
        <v>41506</v>
      </c>
      <c r="C17" s="38" t="s">
        <v>23</v>
      </c>
      <c r="D17" s="36">
        <v>552</v>
      </c>
      <c r="E17" s="37">
        <f t="shared" si="4"/>
        <v>112</v>
      </c>
      <c r="F17" s="22">
        <f t="shared" si="8"/>
        <v>515.20000000000005</v>
      </c>
      <c r="G17" s="22">
        <f t="shared" si="9"/>
        <v>36.799999999999955</v>
      </c>
      <c r="H17" s="23">
        <v>12</v>
      </c>
      <c r="I17" s="24">
        <v>0.1</v>
      </c>
      <c r="J17" s="22">
        <f t="shared" si="7"/>
        <v>36.799999999999955</v>
      </c>
    </row>
    <row r="18" spans="2:10" x14ac:dyDescent="0.25">
      <c r="B18" s="39">
        <v>41506</v>
      </c>
      <c r="C18" s="38" t="s">
        <v>23</v>
      </c>
      <c r="D18" s="36">
        <v>552</v>
      </c>
      <c r="E18" s="37">
        <f t="shared" si="4"/>
        <v>112</v>
      </c>
      <c r="F18" s="22">
        <f t="shared" si="8"/>
        <v>515.20000000000005</v>
      </c>
      <c r="G18" s="22">
        <f t="shared" si="9"/>
        <v>36.799999999999955</v>
      </c>
      <c r="H18" s="23">
        <v>12</v>
      </c>
      <c r="I18" s="24">
        <v>0.1</v>
      </c>
      <c r="J18" s="22">
        <f t="shared" si="7"/>
        <v>36.799999999999955</v>
      </c>
    </row>
    <row r="19" spans="2:10" x14ac:dyDescent="0.25">
      <c r="B19" s="39">
        <v>41570</v>
      </c>
      <c r="C19" s="38" t="s">
        <v>24</v>
      </c>
      <c r="D19" s="36">
        <v>9510</v>
      </c>
      <c r="E19" s="23">
        <f>2+12+12+12+12+12+12+12+12+12</f>
        <v>110</v>
      </c>
      <c r="F19" s="22">
        <f t="shared" si="8"/>
        <v>8717.5</v>
      </c>
      <c r="G19" s="22">
        <f t="shared" si="9"/>
        <v>792.5</v>
      </c>
      <c r="H19" s="23">
        <v>12</v>
      </c>
      <c r="I19" s="24">
        <v>0.1</v>
      </c>
      <c r="J19" s="22">
        <f t="shared" si="7"/>
        <v>792.5</v>
      </c>
    </row>
    <row r="20" spans="2:10" x14ac:dyDescent="0.25">
      <c r="B20" s="39">
        <v>41570</v>
      </c>
      <c r="C20" s="38" t="s">
        <v>23</v>
      </c>
      <c r="D20" s="36">
        <v>1305</v>
      </c>
      <c r="E20" s="23">
        <f t="shared" ref="E20:E21" si="10">2+12+12+12+12+12+12+12+12+12</f>
        <v>110</v>
      </c>
      <c r="F20" s="22">
        <f t="shared" si="8"/>
        <v>1196.25</v>
      </c>
      <c r="G20" s="22">
        <f t="shared" si="9"/>
        <v>108.75</v>
      </c>
      <c r="H20" s="23">
        <v>12</v>
      </c>
      <c r="I20" s="24">
        <v>0.1</v>
      </c>
      <c r="J20" s="22">
        <f t="shared" si="7"/>
        <v>108.75</v>
      </c>
    </row>
    <row r="21" spans="2:10" x14ac:dyDescent="0.25">
      <c r="B21" s="39">
        <v>41570</v>
      </c>
      <c r="C21" s="38" t="s">
        <v>23</v>
      </c>
      <c r="D21" s="36">
        <v>1305</v>
      </c>
      <c r="E21" s="23">
        <f t="shared" si="10"/>
        <v>110</v>
      </c>
      <c r="F21" s="22">
        <f t="shared" si="8"/>
        <v>1196.25</v>
      </c>
      <c r="G21" s="22">
        <f t="shared" si="9"/>
        <v>108.75</v>
      </c>
      <c r="H21" s="23">
        <v>12</v>
      </c>
      <c r="I21" s="24">
        <v>0.1</v>
      </c>
      <c r="J21" s="22">
        <f t="shared" si="7"/>
        <v>108.75</v>
      </c>
    </row>
    <row r="22" spans="2:10" x14ac:dyDescent="0.25">
      <c r="B22" s="39">
        <v>41570</v>
      </c>
      <c r="C22" s="38" t="s">
        <v>21</v>
      </c>
      <c r="D22" s="36">
        <v>2745</v>
      </c>
      <c r="E22" s="23">
        <f>11+12+12+12+12+12+12+12+12</f>
        <v>107</v>
      </c>
      <c r="F22" s="22">
        <f t="shared" si="8"/>
        <v>2447.625</v>
      </c>
      <c r="G22" s="22">
        <f t="shared" si="9"/>
        <v>297.375</v>
      </c>
      <c r="H22" s="23">
        <v>12</v>
      </c>
      <c r="I22" s="24">
        <v>0.1</v>
      </c>
      <c r="J22" s="22">
        <f t="shared" si="7"/>
        <v>274.5</v>
      </c>
    </row>
    <row r="23" spans="2:10" x14ac:dyDescent="0.25">
      <c r="B23" s="39">
        <v>41645</v>
      </c>
      <c r="C23" s="38" t="s">
        <v>18</v>
      </c>
      <c r="D23" s="36">
        <v>4600</v>
      </c>
      <c r="E23" s="23">
        <f>11+12+12+12+12+12+12+12+12</f>
        <v>107</v>
      </c>
      <c r="F23" s="22">
        <f t="shared" si="5"/>
        <v>4101.666666666667</v>
      </c>
      <c r="G23" s="22">
        <f t="shared" si="6"/>
        <v>498.33333333333303</v>
      </c>
      <c r="H23" s="23">
        <v>12</v>
      </c>
      <c r="I23" s="24">
        <v>0.1</v>
      </c>
      <c r="J23" s="22">
        <f t="shared" si="7"/>
        <v>460</v>
      </c>
    </row>
    <row r="24" spans="2:10" x14ac:dyDescent="0.25">
      <c r="B24" s="39">
        <v>41645</v>
      </c>
      <c r="C24" s="38" t="s">
        <v>21</v>
      </c>
      <c r="D24" s="36">
        <v>4020</v>
      </c>
      <c r="E24" s="23">
        <f>11+12+12+12+12+12+12+12+12</f>
        <v>107</v>
      </c>
      <c r="F24" s="22">
        <f t="shared" si="5"/>
        <v>3584.5</v>
      </c>
      <c r="G24" s="22">
        <f t="shared" si="6"/>
        <v>435.5</v>
      </c>
      <c r="H24" s="23">
        <v>12</v>
      </c>
      <c r="I24" s="24">
        <v>0.1</v>
      </c>
      <c r="J24" s="22">
        <f t="shared" si="7"/>
        <v>402</v>
      </c>
    </row>
    <row r="25" spans="2:10" x14ac:dyDescent="0.25">
      <c r="B25" s="39">
        <v>41689</v>
      </c>
      <c r="C25" s="38" t="s">
        <v>20</v>
      </c>
      <c r="D25" s="36">
        <v>7893.1</v>
      </c>
      <c r="E25" s="23">
        <f>10+12+12+12+12+12+12+12+12</f>
        <v>106</v>
      </c>
      <c r="F25" s="22">
        <f t="shared" si="5"/>
        <v>6972.2383333333337</v>
      </c>
      <c r="G25" s="22">
        <f t="shared" si="6"/>
        <v>920.86166666666668</v>
      </c>
      <c r="H25" s="23">
        <v>12</v>
      </c>
      <c r="I25" s="24">
        <v>0.1</v>
      </c>
      <c r="J25" s="22">
        <f t="shared" si="7"/>
        <v>789.31000000000006</v>
      </c>
    </row>
    <row r="26" spans="2:10" x14ac:dyDescent="0.25">
      <c r="B26" s="39">
        <v>41786</v>
      </c>
      <c r="C26" s="38" t="s">
        <v>18</v>
      </c>
      <c r="D26" s="36">
        <v>4650</v>
      </c>
      <c r="E26" s="23">
        <f>7+12+12+12+12+12+12+12+12</f>
        <v>103</v>
      </c>
      <c r="F26" s="22">
        <f t="shared" si="5"/>
        <v>3991.25</v>
      </c>
      <c r="G26" s="22">
        <f t="shared" si="6"/>
        <v>658.75</v>
      </c>
      <c r="H26" s="23">
        <v>12</v>
      </c>
      <c r="I26" s="24">
        <v>0.1</v>
      </c>
      <c r="J26" s="22">
        <f t="shared" si="7"/>
        <v>465</v>
      </c>
    </row>
    <row r="27" spans="2:10" x14ac:dyDescent="0.25">
      <c r="B27" s="39">
        <v>41786</v>
      </c>
      <c r="C27" s="38" t="s">
        <v>20</v>
      </c>
      <c r="D27" s="36">
        <v>3924</v>
      </c>
      <c r="E27" s="23">
        <f t="shared" ref="E27:E28" si="11">7+12+12+12+12+12+12+12+12</f>
        <v>103</v>
      </c>
      <c r="F27" s="22">
        <f t="shared" si="5"/>
        <v>3368.1000000000004</v>
      </c>
      <c r="G27" s="22">
        <f t="shared" si="6"/>
        <v>555.89999999999964</v>
      </c>
      <c r="H27" s="23">
        <v>12</v>
      </c>
      <c r="I27" s="24">
        <v>0.1</v>
      </c>
      <c r="J27" s="22">
        <f t="shared" si="7"/>
        <v>392.40000000000003</v>
      </c>
    </row>
    <row r="28" spans="2:10" x14ac:dyDescent="0.25">
      <c r="B28" s="39">
        <v>41786</v>
      </c>
      <c r="C28" s="38" t="s">
        <v>22</v>
      </c>
      <c r="D28" s="36">
        <v>1405</v>
      </c>
      <c r="E28" s="23">
        <f t="shared" si="11"/>
        <v>103</v>
      </c>
      <c r="F28" s="22">
        <f t="shared" si="5"/>
        <v>1205.9583333333335</v>
      </c>
      <c r="G28" s="22">
        <f t="shared" si="6"/>
        <v>199.04166666666652</v>
      </c>
      <c r="H28" s="23">
        <v>12</v>
      </c>
      <c r="I28" s="24">
        <v>0.1</v>
      </c>
      <c r="J28" s="22">
        <f t="shared" si="7"/>
        <v>140.5</v>
      </c>
    </row>
    <row r="29" spans="2:10" x14ac:dyDescent="0.25">
      <c r="B29" s="39">
        <v>41950</v>
      </c>
      <c r="C29" s="38" t="s">
        <v>20</v>
      </c>
      <c r="D29" s="36">
        <v>3178</v>
      </c>
      <c r="E29" s="23">
        <f>1+12+12+12+12+12+12+12+12</f>
        <v>97</v>
      </c>
      <c r="F29" s="22">
        <f t="shared" si="5"/>
        <v>2568.8833333333332</v>
      </c>
      <c r="G29" s="22">
        <f t="shared" si="6"/>
        <v>609.11666666666679</v>
      </c>
      <c r="H29" s="23">
        <v>12</v>
      </c>
      <c r="I29" s="24">
        <v>0.1</v>
      </c>
      <c r="J29" s="22">
        <f t="shared" si="7"/>
        <v>317.8</v>
      </c>
    </row>
    <row r="30" spans="2:10" x14ac:dyDescent="0.25">
      <c r="B30" s="39">
        <v>41950</v>
      </c>
      <c r="C30" s="38" t="s">
        <v>20</v>
      </c>
      <c r="D30" s="36">
        <v>3178</v>
      </c>
      <c r="E30" s="23">
        <f t="shared" ref="E30:E33" si="12">1+12+12+12+12+12+12+12+12</f>
        <v>97</v>
      </c>
      <c r="F30" s="22">
        <f t="shared" si="5"/>
        <v>2568.8833333333332</v>
      </c>
      <c r="G30" s="22">
        <f t="shared" si="6"/>
        <v>609.11666666666679</v>
      </c>
      <c r="H30" s="23">
        <v>12</v>
      </c>
      <c r="I30" s="24">
        <v>0.1</v>
      </c>
      <c r="J30" s="22">
        <f t="shared" si="7"/>
        <v>317.8</v>
      </c>
    </row>
    <row r="31" spans="2:10" x14ac:dyDescent="0.25">
      <c r="B31" s="39">
        <v>41950</v>
      </c>
      <c r="C31" s="38" t="s">
        <v>25</v>
      </c>
      <c r="D31" s="36">
        <v>927</v>
      </c>
      <c r="E31" s="23">
        <f t="shared" si="12"/>
        <v>97</v>
      </c>
      <c r="F31" s="22">
        <f t="shared" si="5"/>
        <v>749.32500000000005</v>
      </c>
      <c r="G31" s="22">
        <f t="shared" si="6"/>
        <v>177.67499999999995</v>
      </c>
      <c r="H31" s="23">
        <v>12</v>
      </c>
      <c r="I31" s="24">
        <v>0.1</v>
      </c>
      <c r="J31" s="22">
        <f t="shared" si="7"/>
        <v>92.7</v>
      </c>
    </row>
    <row r="32" spans="2:10" x14ac:dyDescent="0.25">
      <c r="B32" s="39">
        <v>41950</v>
      </c>
      <c r="C32" s="38" t="s">
        <v>25</v>
      </c>
      <c r="D32" s="36">
        <v>927</v>
      </c>
      <c r="E32" s="23">
        <f t="shared" si="12"/>
        <v>97</v>
      </c>
      <c r="F32" s="22">
        <f t="shared" si="5"/>
        <v>749.32500000000005</v>
      </c>
      <c r="G32" s="22">
        <f t="shared" si="6"/>
        <v>177.67499999999995</v>
      </c>
      <c r="H32" s="23">
        <v>12</v>
      </c>
      <c r="I32" s="24">
        <v>0.1</v>
      </c>
      <c r="J32" s="22">
        <f t="shared" si="7"/>
        <v>92.7</v>
      </c>
    </row>
    <row r="33" spans="2:10" x14ac:dyDescent="0.25">
      <c r="B33" s="39">
        <v>41950</v>
      </c>
      <c r="C33" s="38" t="s">
        <v>25</v>
      </c>
      <c r="D33" s="36">
        <v>927.01</v>
      </c>
      <c r="E33" s="23">
        <f t="shared" si="12"/>
        <v>97</v>
      </c>
      <c r="F33" s="22">
        <f t="shared" si="5"/>
        <v>749.33308333333343</v>
      </c>
      <c r="G33" s="22">
        <f t="shared" si="6"/>
        <v>177.67691666666656</v>
      </c>
      <c r="H33" s="23">
        <v>12</v>
      </c>
      <c r="I33" s="24">
        <v>0.1</v>
      </c>
      <c r="J33" s="22">
        <f t="shared" si="7"/>
        <v>92.701000000000008</v>
      </c>
    </row>
    <row r="34" spans="2:10" x14ac:dyDescent="0.25">
      <c r="B34" s="39">
        <v>42027</v>
      </c>
      <c r="C34" s="38" t="s">
        <v>26</v>
      </c>
      <c r="D34" s="36">
        <v>3422</v>
      </c>
      <c r="E34" s="23">
        <f>11+12+12+12+12+12+12+12</f>
        <v>95</v>
      </c>
      <c r="F34" s="22">
        <f t="shared" si="5"/>
        <v>2709.0833333333335</v>
      </c>
      <c r="G34" s="22">
        <f t="shared" si="6"/>
        <v>712.91666666666652</v>
      </c>
      <c r="H34" s="23">
        <v>12</v>
      </c>
      <c r="I34" s="24">
        <v>0.1</v>
      </c>
      <c r="J34" s="22">
        <f t="shared" si="7"/>
        <v>342.20000000000005</v>
      </c>
    </row>
    <row r="35" spans="2:10" x14ac:dyDescent="0.25">
      <c r="B35" s="39">
        <v>42027</v>
      </c>
      <c r="C35" s="38" t="s">
        <v>26</v>
      </c>
      <c r="D35" s="36">
        <v>3422</v>
      </c>
      <c r="E35" s="23">
        <f>11+12+12+12+12+12+12+12</f>
        <v>95</v>
      </c>
      <c r="F35" s="22">
        <f t="shared" si="5"/>
        <v>2709.0833333333335</v>
      </c>
      <c r="G35" s="22">
        <f t="shared" si="6"/>
        <v>712.91666666666652</v>
      </c>
      <c r="H35" s="23">
        <v>12</v>
      </c>
      <c r="I35" s="24">
        <v>0.1</v>
      </c>
      <c r="J35" s="22">
        <f t="shared" si="7"/>
        <v>342.20000000000005</v>
      </c>
    </row>
    <row r="36" spans="2:10" x14ac:dyDescent="0.25">
      <c r="B36" s="39">
        <v>42038</v>
      </c>
      <c r="C36" s="38" t="s">
        <v>27</v>
      </c>
      <c r="D36" s="36">
        <v>2399</v>
      </c>
      <c r="E36" s="23">
        <f>10+12+12+12+12+12+12+12</f>
        <v>94</v>
      </c>
      <c r="F36" s="22">
        <f t="shared" si="5"/>
        <v>1879.2166666666667</v>
      </c>
      <c r="G36" s="22">
        <f t="shared" si="6"/>
        <v>519.7833333333333</v>
      </c>
      <c r="H36" s="23">
        <v>12</v>
      </c>
      <c r="I36" s="24">
        <v>0.1</v>
      </c>
      <c r="J36" s="22">
        <f t="shared" si="7"/>
        <v>239.9</v>
      </c>
    </row>
    <row r="37" spans="2:10" x14ac:dyDescent="0.25">
      <c r="B37" s="39">
        <v>42296</v>
      </c>
      <c r="C37" s="38" t="s">
        <v>20</v>
      </c>
      <c r="D37" s="36">
        <v>3358.2</v>
      </c>
      <c r="E37" s="23">
        <f>2+12+12+12+12+12+12+12</f>
        <v>86</v>
      </c>
      <c r="F37" s="22">
        <f t="shared" si="5"/>
        <v>2406.71</v>
      </c>
      <c r="G37" s="22">
        <f t="shared" si="6"/>
        <v>951.48999999999978</v>
      </c>
      <c r="H37" s="23">
        <v>12</v>
      </c>
      <c r="I37" s="24">
        <v>0.1</v>
      </c>
      <c r="J37" s="22">
        <f t="shared" si="7"/>
        <v>335.82</v>
      </c>
    </row>
    <row r="38" spans="2:10" x14ac:dyDescent="0.25">
      <c r="B38" s="39">
        <v>42296</v>
      </c>
      <c r="C38" s="38" t="s">
        <v>20</v>
      </c>
      <c r="D38" s="36">
        <v>3358.2</v>
      </c>
      <c r="E38" s="23">
        <f t="shared" ref="E38:E47" si="13">2+12+12+12+12+12+12+12</f>
        <v>86</v>
      </c>
      <c r="F38" s="22">
        <f t="shared" si="5"/>
        <v>2406.71</v>
      </c>
      <c r="G38" s="22">
        <f t="shared" si="6"/>
        <v>951.48999999999978</v>
      </c>
      <c r="H38" s="23">
        <v>12</v>
      </c>
      <c r="I38" s="24">
        <v>0.1</v>
      </c>
      <c r="J38" s="22">
        <f t="shared" si="7"/>
        <v>335.82</v>
      </c>
    </row>
    <row r="39" spans="2:10" x14ac:dyDescent="0.25">
      <c r="B39" s="39">
        <v>42296</v>
      </c>
      <c r="C39" s="38" t="s">
        <v>18</v>
      </c>
      <c r="D39" s="36">
        <v>3190</v>
      </c>
      <c r="E39" s="23">
        <f t="shared" si="13"/>
        <v>86</v>
      </c>
      <c r="F39" s="22">
        <f t="shared" si="5"/>
        <v>2286.1666666666665</v>
      </c>
      <c r="G39" s="22">
        <f t="shared" si="6"/>
        <v>903.83333333333348</v>
      </c>
      <c r="H39" s="23">
        <v>12</v>
      </c>
      <c r="I39" s="24">
        <v>0.1</v>
      </c>
      <c r="J39" s="22">
        <f t="shared" si="7"/>
        <v>319</v>
      </c>
    </row>
    <row r="40" spans="2:10" x14ac:dyDescent="0.25">
      <c r="B40" s="39">
        <v>42296</v>
      </c>
      <c r="C40" s="38" t="s">
        <v>28</v>
      </c>
      <c r="D40" s="36">
        <v>12742.6</v>
      </c>
      <c r="E40" s="23">
        <f t="shared" si="13"/>
        <v>86</v>
      </c>
      <c r="F40" s="22">
        <f t="shared" si="5"/>
        <v>9132.1966666666685</v>
      </c>
      <c r="G40" s="22">
        <f t="shared" si="6"/>
        <v>3610.4033333333318</v>
      </c>
      <c r="H40" s="23">
        <v>12</v>
      </c>
      <c r="I40" s="24">
        <v>0.1</v>
      </c>
      <c r="J40" s="22">
        <f t="shared" si="7"/>
        <v>1274.2600000000002</v>
      </c>
    </row>
    <row r="41" spans="2:10" x14ac:dyDescent="0.25">
      <c r="B41" s="39">
        <v>42296</v>
      </c>
      <c r="C41" s="38" t="s">
        <v>19</v>
      </c>
      <c r="D41" s="36">
        <v>4930</v>
      </c>
      <c r="E41" s="23">
        <f t="shared" si="13"/>
        <v>86</v>
      </c>
      <c r="F41" s="22">
        <f t="shared" si="5"/>
        <v>3533.166666666667</v>
      </c>
      <c r="G41" s="22">
        <f t="shared" si="6"/>
        <v>1396.833333333333</v>
      </c>
      <c r="H41" s="23">
        <v>12</v>
      </c>
      <c r="I41" s="24">
        <v>0.1</v>
      </c>
      <c r="J41" s="22">
        <f t="shared" si="7"/>
        <v>493</v>
      </c>
    </row>
    <row r="42" spans="2:10" x14ac:dyDescent="0.25">
      <c r="B42" s="39">
        <v>42296</v>
      </c>
      <c r="C42" s="38" t="s">
        <v>29</v>
      </c>
      <c r="D42" s="36">
        <v>1519.6</v>
      </c>
      <c r="E42" s="23">
        <f t="shared" si="13"/>
        <v>86</v>
      </c>
      <c r="F42" s="22">
        <f t="shared" si="5"/>
        <v>1089.0466666666666</v>
      </c>
      <c r="G42" s="22">
        <f t="shared" si="6"/>
        <v>430.55333333333328</v>
      </c>
      <c r="H42" s="23">
        <v>12</v>
      </c>
      <c r="I42" s="24">
        <v>0.1</v>
      </c>
      <c r="J42" s="22">
        <f t="shared" si="7"/>
        <v>151.96</v>
      </c>
    </row>
    <row r="43" spans="2:10" x14ac:dyDescent="0.25">
      <c r="B43" s="39">
        <v>42296</v>
      </c>
      <c r="C43" s="38" t="s">
        <v>29</v>
      </c>
      <c r="D43" s="36">
        <v>1519.6</v>
      </c>
      <c r="E43" s="23">
        <f t="shared" si="13"/>
        <v>86</v>
      </c>
      <c r="F43" s="22">
        <f t="shared" si="5"/>
        <v>1089.0466666666666</v>
      </c>
      <c r="G43" s="22">
        <f t="shared" si="6"/>
        <v>430.55333333333328</v>
      </c>
      <c r="H43" s="23">
        <v>12</v>
      </c>
      <c r="I43" s="24">
        <v>0.1</v>
      </c>
      <c r="J43" s="22">
        <f t="shared" si="7"/>
        <v>151.96</v>
      </c>
    </row>
    <row r="44" spans="2:10" x14ac:dyDescent="0.25">
      <c r="B44" s="39">
        <v>42296</v>
      </c>
      <c r="C44" s="38" t="s">
        <v>23</v>
      </c>
      <c r="D44" s="36">
        <v>1392</v>
      </c>
      <c r="E44" s="23">
        <f t="shared" si="13"/>
        <v>86</v>
      </c>
      <c r="F44" s="22">
        <f t="shared" si="5"/>
        <v>997.60000000000014</v>
      </c>
      <c r="G44" s="22">
        <f t="shared" si="6"/>
        <v>394.39999999999986</v>
      </c>
      <c r="H44" s="23">
        <v>12</v>
      </c>
      <c r="I44" s="24">
        <v>0.1</v>
      </c>
      <c r="J44" s="22">
        <f t="shared" si="7"/>
        <v>139.20000000000002</v>
      </c>
    </row>
    <row r="45" spans="2:10" x14ac:dyDescent="0.25">
      <c r="B45" s="39">
        <v>42296</v>
      </c>
      <c r="C45" s="38" t="s">
        <v>23</v>
      </c>
      <c r="D45" s="36">
        <v>1392</v>
      </c>
      <c r="E45" s="23">
        <f t="shared" si="13"/>
        <v>86</v>
      </c>
      <c r="F45" s="22">
        <f t="shared" si="5"/>
        <v>997.60000000000014</v>
      </c>
      <c r="G45" s="22">
        <f t="shared" si="6"/>
        <v>394.39999999999986</v>
      </c>
      <c r="H45" s="23">
        <v>12</v>
      </c>
      <c r="I45" s="24">
        <v>0.1</v>
      </c>
      <c r="J45" s="22">
        <f t="shared" si="7"/>
        <v>139.20000000000002</v>
      </c>
    </row>
    <row r="46" spans="2:10" x14ac:dyDescent="0.25">
      <c r="B46" s="39">
        <v>42296</v>
      </c>
      <c r="C46" s="38" t="s">
        <v>21</v>
      </c>
      <c r="D46" s="36">
        <v>5786.08</v>
      </c>
      <c r="E46" s="23">
        <f t="shared" si="13"/>
        <v>86</v>
      </c>
      <c r="F46" s="22">
        <f t="shared" si="5"/>
        <v>4146.6906666666673</v>
      </c>
      <c r="G46" s="22">
        <f t="shared" si="6"/>
        <v>1639.3893333333326</v>
      </c>
      <c r="H46" s="23">
        <v>12</v>
      </c>
      <c r="I46" s="24">
        <v>0.1</v>
      </c>
      <c r="J46" s="22">
        <f t="shared" si="7"/>
        <v>578.60800000000006</v>
      </c>
    </row>
    <row r="47" spans="2:10" x14ac:dyDescent="0.25">
      <c r="B47" s="39">
        <v>42296</v>
      </c>
      <c r="C47" s="38" t="s">
        <v>30</v>
      </c>
      <c r="D47" s="36">
        <v>2610</v>
      </c>
      <c r="E47" s="23">
        <f t="shared" si="13"/>
        <v>86</v>
      </c>
      <c r="F47" s="22">
        <f t="shared" si="5"/>
        <v>1870.5</v>
      </c>
      <c r="G47" s="22">
        <f t="shared" si="6"/>
        <v>739.5</v>
      </c>
      <c r="H47" s="23">
        <v>12</v>
      </c>
      <c r="I47" s="24">
        <v>0.1</v>
      </c>
      <c r="J47" s="22">
        <f t="shared" si="7"/>
        <v>261</v>
      </c>
    </row>
    <row r="48" spans="2:10" x14ac:dyDescent="0.25">
      <c r="B48" s="39">
        <v>42520</v>
      </c>
      <c r="C48" s="38" t="s">
        <v>18</v>
      </c>
      <c r="D48" s="36">
        <v>3230</v>
      </c>
      <c r="E48" s="23">
        <f>7+12+12+12+12+12+12</f>
        <v>79</v>
      </c>
      <c r="F48" s="22">
        <f t="shared" si="5"/>
        <v>2126.416666666667</v>
      </c>
      <c r="G48" s="22">
        <f t="shared" si="6"/>
        <v>1103.583333333333</v>
      </c>
      <c r="H48" s="23">
        <v>12</v>
      </c>
      <c r="I48" s="24">
        <v>0.1</v>
      </c>
      <c r="J48" s="22">
        <f t="shared" si="7"/>
        <v>323</v>
      </c>
    </row>
    <row r="49" spans="2:10" x14ac:dyDescent="0.25">
      <c r="B49" s="39">
        <v>42520</v>
      </c>
      <c r="C49" s="38" t="s">
        <v>19</v>
      </c>
      <c r="D49" s="36">
        <v>4998</v>
      </c>
      <c r="E49" s="23">
        <f t="shared" ref="E49:E51" si="14">7+12+12+12+12+12+12</f>
        <v>79</v>
      </c>
      <c r="F49" s="22">
        <f t="shared" si="5"/>
        <v>3290.35</v>
      </c>
      <c r="G49" s="22">
        <f t="shared" si="6"/>
        <v>1707.65</v>
      </c>
      <c r="H49" s="23">
        <v>12</v>
      </c>
      <c r="I49" s="24">
        <v>0.1</v>
      </c>
      <c r="J49" s="22">
        <f t="shared" si="7"/>
        <v>499.79999999999995</v>
      </c>
    </row>
    <row r="50" spans="2:10" x14ac:dyDescent="0.25">
      <c r="B50" s="39">
        <v>42520</v>
      </c>
      <c r="C50" s="38" t="s">
        <v>25</v>
      </c>
      <c r="D50" s="36">
        <v>1728</v>
      </c>
      <c r="E50" s="23">
        <f t="shared" si="14"/>
        <v>79</v>
      </c>
      <c r="F50" s="22">
        <f t="shared" si="5"/>
        <v>1137.6000000000001</v>
      </c>
      <c r="G50" s="22">
        <f t="shared" si="6"/>
        <v>590.39999999999986</v>
      </c>
      <c r="H50" s="23">
        <v>12</v>
      </c>
      <c r="I50" s="24">
        <v>0.1</v>
      </c>
      <c r="J50" s="22">
        <f t="shared" si="7"/>
        <v>172.8</v>
      </c>
    </row>
    <row r="51" spans="2:10" x14ac:dyDescent="0.25">
      <c r="B51" s="39">
        <v>42520</v>
      </c>
      <c r="C51" s="38" t="s">
        <v>31</v>
      </c>
      <c r="D51" s="36">
        <v>3213</v>
      </c>
      <c r="E51" s="23">
        <f t="shared" si="14"/>
        <v>79</v>
      </c>
      <c r="F51" s="22">
        <f t="shared" si="5"/>
        <v>2115.2250000000004</v>
      </c>
      <c r="G51" s="22">
        <f t="shared" si="6"/>
        <v>1097.7749999999996</v>
      </c>
      <c r="H51" s="23">
        <v>12</v>
      </c>
      <c r="I51" s="24">
        <v>0.1</v>
      </c>
      <c r="J51" s="22">
        <f t="shared" si="7"/>
        <v>321.3</v>
      </c>
    </row>
    <row r="52" spans="2:10" x14ac:dyDescent="0.25">
      <c r="B52" s="39">
        <v>42529</v>
      </c>
      <c r="C52" s="38" t="s">
        <v>32</v>
      </c>
      <c r="D52" s="36">
        <v>999</v>
      </c>
      <c r="E52" s="23">
        <f>6+12+12+12+12+12+12</f>
        <v>78</v>
      </c>
      <c r="F52" s="22">
        <f t="shared" si="5"/>
        <v>649.35000000000014</v>
      </c>
      <c r="G52" s="22">
        <f t="shared" si="6"/>
        <v>349.64999999999986</v>
      </c>
      <c r="H52" s="23">
        <v>12</v>
      </c>
      <c r="I52" s="24">
        <v>0.1</v>
      </c>
      <c r="J52" s="22">
        <f t="shared" si="7"/>
        <v>99.9</v>
      </c>
    </row>
    <row r="53" spans="2:10" x14ac:dyDescent="0.25">
      <c r="B53" s="39">
        <v>42641</v>
      </c>
      <c r="C53" s="38" t="s">
        <v>20</v>
      </c>
      <c r="D53" s="36">
        <v>4698</v>
      </c>
      <c r="E53" s="23">
        <f>4+12+12+12+12+12+12</f>
        <v>76</v>
      </c>
      <c r="F53" s="22">
        <f t="shared" si="5"/>
        <v>2975.4</v>
      </c>
      <c r="G53" s="22">
        <f t="shared" si="6"/>
        <v>1722.6</v>
      </c>
      <c r="H53" s="23">
        <v>12</v>
      </c>
      <c r="I53" s="24">
        <v>0.1</v>
      </c>
      <c r="J53" s="22">
        <f t="shared" si="7"/>
        <v>469.79999999999995</v>
      </c>
    </row>
    <row r="54" spans="2:10" x14ac:dyDescent="0.25">
      <c r="B54" s="39">
        <v>42641</v>
      </c>
      <c r="C54" s="38" t="s">
        <v>15</v>
      </c>
      <c r="D54" s="36">
        <v>4100.6000000000004</v>
      </c>
      <c r="E54" s="23">
        <f>4+12+12+12+12+12+12</f>
        <v>76</v>
      </c>
      <c r="F54" s="22">
        <f t="shared" si="5"/>
        <v>2597.0466666666671</v>
      </c>
      <c r="G54" s="22">
        <f t="shared" si="6"/>
        <v>1503.5533333333333</v>
      </c>
      <c r="H54" s="23">
        <v>12</v>
      </c>
      <c r="I54" s="24">
        <v>0.1</v>
      </c>
      <c r="J54" s="22">
        <f t="shared" si="7"/>
        <v>410.06000000000006</v>
      </c>
    </row>
    <row r="55" spans="2:10" x14ac:dyDescent="0.25">
      <c r="B55" s="39">
        <v>42811</v>
      </c>
      <c r="C55" s="38" t="s">
        <v>16</v>
      </c>
      <c r="D55" s="36">
        <v>27488.799999999999</v>
      </c>
      <c r="E55" s="23">
        <f>9+12+12+12+12+12</f>
        <v>69</v>
      </c>
      <c r="F55" s="22">
        <f t="shared" si="5"/>
        <v>15806.060000000001</v>
      </c>
      <c r="G55" s="22">
        <f t="shared" si="6"/>
        <v>11682.739999999998</v>
      </c>
      <c r="H55" s="23">
        <v>12</v>
      </c>
      <c r="I55" s="24">
        <v>0.1</v>
      </c>
      <c r="J55" s="22">
        <f t="shared" si="7"/>
        <v>2748.88</v>
      </c>
    </row>
    <row r="56" spans="2:10" x14ac:dyDescent="0.25">
      <c r="B56" s="39">
        <v>43010</v>
      </c>
      <c r="C56" s="38" t="s">
        <v>17</v>
      </c>
      <c r="D56" s="36">
        <v>4634.2</v>
      </c>
      <c r="E56" s="23">
        <f>2+12+12+12+12+12</f>
        <v>62</v>
      </c>
      <c r="F56" s="22">
        <f t="shared" si="5"/>
        <v>2394.3366666666666</v>
      </c>
      <c r="G56" s="22">
        <f t="shared" si="6"/>
        <v>2239.8633333333332</v>
      </c>
      <c r="H56" s="23">
        <v>12</v>
      </c>
      <c r="I56" s="24">
        <v>0.1</v>
      </c>
      <c r="J56" s="22">
        <f t="shared" si="7"/>
        <v>463.41999999999996</v>
      </c>
    </row>
    <row r="57" spans="2:10" x14ac:dyDescent="0.25">
      <c r="B57" s="39">
        <v>43010</v>
      </c>
      <c r="C57" s="38" t="s">
        <v>17</v>
      </c>
      <c r="D57" s="36">
        <v>4634.2</v>
      </c>
      <c r="E57" s="23">
        <f t="shared" ref="E57:E59" si="15">2+12+12+12+12+12</f>
        <v>62</v>
      </c>
      <c r="F57" s="22">
        <f t="shared" si="5"/>
        <v>2394.3366666666666</v>
      </c>
      <c r="G57" s="22">
        <f t="shared" si="6"/>
        <v>2239.8633333333332</v>
      </c>
      <c r="H57" s="23">
        <v>12</v>
      </c>
      <c r="I57" s="24">
        <v>0.1</v>
      </c>
      <c r="J57" s="22">
        <f t="shared" si="7"/>
        <v>463.41999999999996</v>
      </c>
    </row>
    <row r="58" spans="2:10" x14ac:dyDescent="0.25">
      <c r="B58" s="39">
        <v>43010</v>
      </c>
      <c r="C58" s="38" t="s">
        <v>15</v>
      </c>
      <c r="D58" s="36">
        <v>4321</v>
      </c>
      <c r="E58" s="23">
        <f t="shared" si="15"/>
        <v>62</v>
      </c>
      <c r="F58" s="22">
        <f t="shared" si="5"/>
        <v>2232.5166666666664</v>
      </c>
      <c r="G58" s="22">
        <f t="shared" si="6"/>
        <v>2088.4833333333336</v>
      </c>
      <c r="H58" s="23">
        <v>12</v>
      </c>
      <c r="I58" s="24">
        <v>0.1</v>
      </c>
      <c r="J58" s="22">
        <f t="shared" si="7"/>
        <v>432.1</v>
      </c>
    </row>
    <row r="59" spans="2:10" x14ac:dyDescent="0.25">
      <c r="B59" s="39">
        <v>43052</v>
      </c>
      <c r="C59" s="38" t="s">
        <v>33</v>
      </c>
      <c r="D59" s="36">
        <v>3799</v>
      </c>
      <c r="E59" s="23">
        <f t="shared" si="15"/>
        <v>62</v>
      </c>
      <c r="F59" s="22">
        <f t="shared" si="5"/>
        <v>1962.8166666666668</v>
      </c>
      <c r="G59" s="22">
        <f t="shared" si="6"/>
        <v>1836.1833333333332</v>
      </c>
      <c r="H59" s="23">
        <v>12</v>
      </c>
      <c r="I59" s="24">
        <v>0.1</v>
      </c>
      <c r="J59" s="22">
        <f t="shared" si="7"/>
        <v>379.90000000000003</v>
      </c>
    </row>
    <row r="60" spans="2:10" x14ac:dyDescent="0.25">
      <c r="B60" s="39">
        <v>43409</v>
      </c>
      <c r="C60" s="38" t="s">
        <v>21</v>
      </c>
      <c r="D60" s="36">
        <v>4872</v>
      </c>
      <c r="E60" s="23">
        <f>1+12+12+12+12</f>
        <v>49</v>
      </c>
      <c r="F60" s="22">
        <f t="shared" si="5"/>
        <v>1989.4</v>
      </c>
      <c r="G60" s="22">
        <f t="shared" si="6"/>
        <v>2882.6</v>
      </c>
      <c r="H60" s="23">
        <v>12</v>
      </c>
      <c r="I60" s="24">
        <v>0.1</v>
      </c>
      <c r="J60" s="22">
        <f t="shared" si="7"/>
        <v>487.20000000000005</v>
      </c>
    </row>
    <row r="61" spans="2:10" x14ac:dyDescent="0.25">
      <c r="B61" s="39">
        <v>43409</v>
      </c>
      <c r="C61" s="38" t="s">
        <v>21</v>
      </c>
      <c r="D61" s="36">
        <v>4872</v>
      </c>
      <c r="E61" s="23">
        <f t="shared" ref="E61:E63" si="16">1+12+12+12+12</f>
        <v>49</v>
      </c>
      <c r="F61" s="22">
        <f t="shared" si="5"/>
        <v>1989.4</v>
      </c>
      <c r="G61" s="22">
        <f t="shared" si="6"/>
        <v>2882.6</v>
      </c>
      <c r="H61" s="23">
        <v>12</v>
      </c>
      <c r="I61" s="24">
        <v>0.1</v>
      </c>
      <c r="J61" s="22">
        <f t="shared" si="7"/>
        <v>487.20000000000005</v>
      </c>
    </row>
    <row r="62" spans="2:10" x14ac:dyDescent="0.25">
      <c r="B62" s="39">
        <v>43409</v>
      </c>
      <c r="C62" s="38" t="s">
        <v>21</v>
      </c>
      <c r="D62" s="36">
        <v>4872</v>
      </c>
      <c r="E62" s="23">
        <f t="shared" si="16"/>
        <v>49</v>
      </c>
      <c r="F62" s="22">
        <f t="shared" si="5"/>
        <v>1989.4</v>
      </c>
      <c r="G62" s="22">
        <f t="shared" si="6"/>
        <v>2882.6</v>
      </c>
      <c r="H62" s="23">
        <v>12</v>
      </c>
      <c r="I62" s="24">
        <v>0.1</v>
      </c>
      <c r="J62" s="22">
        <f t="shared" si="7"/>
        <v>487.20000000000005</v>
      </c>
    </row>
    <row r="63" spans="2:10" x14ac:dyDescent="0.25">
      <c r="B63" s="39">
        <v>43409</v>
      </c>
      <c r="C63" s="38" t="s">
        <v>21</v>
      </c>
      <c r="D63" s="36">
        <v>4280.3999999999996</v>
      </c>
      <c r="E63" s="23">
        <f t="shared" si="16"/>
        <v>49</v>
      </c>
      <c r="F63" s="22">
        <f t="shared" si="5"/>
        <v>1747.8299999999997</v>
      </c>
      <c r="G63" s="22">
        <f t="shared" si="6"/>
        <v>2532.5699999999997</v>
      </c>
      <c r="H63" s="23">
        <v>12</v>
      </c>
      <c r="I63" s="24">
        <v>0.1</v>
      </c>
      <c r="J63" s="22">
        <f t="shared" si="7"/>
        <v>428.03999999999996</v>
      </c>
    </row>
    <row r="64" spans="2:10" x14ac:dyDescent="0.25">
      <c r="B64" s="39">
        <v>44914</v>
      </c>
      <c r="C64" s="38" t="s">
        <v>106</v>
      </c>
      <c r="D64" s="36">
        <v>46110</v>
      </c>
      <c r="E64" s="23">
        <v>0</v>
      </c>
      <c r="F64" s="22">
        <f t="shared" ref="F64:F66" si="17">IF((((D64*I64)/12)*E64)&gt;D64,D64,((D64*I64)/12)*E64)</f>
        <v>0</v>
      </c>
      <c r="G64" s="22">
        <f t="shared" ref="G64:G66" si="18">IF(D64-F64&lt;0,0,D64-F64)</f>
        <v>46110</v>
      </c>
      <c r="H64" s="23">
        <v>12</v>
      </c>
      <c r="I64" s="24">
        <v>0.1</v>
      </c>
      <c r="J64" s="22">
        <f t="shared" si="7"/>
        <v>4611</v>
      </c>
    </row>
    <row r="65" spans="2:10" x14ac:dyDescent="0.25">
      <c r="B65" s="39">
        <v>44914</v>
      </c>
      <c r="C65" s="38" t="s">
        <v>106</v>
      </c>
      <c r="D65" s="36">
        <v>112752</v>
      </c>
      <c r="E65" s="23">
        <v>0</v>
      </c>
      <c r="F65" s="22">
        <f t="shared" si="17"/>
        <v>0</v>
      </c>
      <c r="G65" s="22">
        <f t="shared" si="18"/>
        <v>112752</v>
      </c>
      <c r="H65" s="23">
        <v>12</v>
      </c>
      <c r="I65" s="24">
        <v>0.1</v>
      </c>
      <c r="J65" s="22">
        <f t="shared" si="7"/>
        <v>11275.2</v>
      </c>
    </row>
    <row r="66" spans="2:10" x14ac:dyDescent="0.25">
      <c r="B66" s="39">
        <v>44915</v>
      </c>
      <c r="C66" s="38" t="s">
        <v>106</v>
      </c>
      <c r="D66" s="36">
        <v>112752</v>
      </c>
      <c r="E66" s="23">
        <v>0</v>
      </c>
      <c r="F66" s="22">
        <f t="shared" si="17"/>
        <v>0</v>
      </c>
      <c r="G66" s="22">
        <f t="shared" si="18"/>
        <v>112752</v>
      </c>
      <c r="H66" s="23">
        <v>12</v>
      </c>
      <c r="I66" s="24">
        <v>0.1</v>
      </c>
      <c r="J66" s="22">
        <f t="shared" si="7"/>
        <v>11275.2</v>
      </c>
    </row>
    <row r="67" spans="2:10" x14ac:dyDescent="0.25">
      <c r="B67" s="7"/>
      <c r="C67" s="18"/>
      <c r="D67" s="25">
        <f>SUM(D9:D66)</f>
        <v>474934.59</v>
      </c>
      <c r="E67" s="26"/>
      <c r="F67" s="25">
        <f>SUM(F9:F66)</f>
        <v>142859.39041666669</v>
      </c>
      <c r="G67" s="25">
        <f>SUM(G9:G66)</f>
        <v>332075.19958333333</v>
      </c>
      <c r="H67" s="26"/>
      <c r="I67" s="26"/>
      <c r="J67" s="25">
        <f>SUM(J9:J66)</f>
        <v>46789.958999999988</v>
      </c>
    </row>
    <row r="68" spans="2:10" x14ac:dyDescent="0.25">
      <c r="B68" s="27" t="s">
        <v>34</v>
      </c>
      <c r="C68" s="42" t="s">
        <v>35</v>
      </c>
      <c r="D68" s="22"/>
      <c r="E68" s="22"/>
      <c r="F68" s="21"/>
      <c r="G68" s="21"/>
      <c r="H68" s="28"/>
      <c r="I68" s="21"/>
      <c r="J68" s="21" t="s">
        <v>3</v>
      </c>
    </row>
    <row r="69" spans="2:10" x14ac:dyDescent="0.25">
      <c r="B69" s="39">
        <v>41355</v>
      </c>
      <c r="C69" s="38" t="s">
        <v>36</v>
      </c>
      <c r="D69" s="22">
        <v>2299</v>
      </c>
      <c r="E69" s="23">
        <f>9+12+12+12+12+12+12+12+12+12</f>
        <v>117</v>
      </c>
      <c r="F69" s="22">
        <f t="shared" ref="F69:F117" si="19">IF((((D69*I69)/12)*E69)&gt;D69,D69,((D69*I69)/12)*E69)</f>
        <v>2299</v>
      </c>
      <c r="G69" s="22">
        <f>IF(D69-F69&lt;0,0,D69-F69)</f>
        <v>0</v>
      </c>
      <c r="H69" s="23">
        <v>12</v>
      </c>
      <c r="I69" s="24">
        <v>0.3</v>
      </c>
      <c r="J69" s="43">
        <f t="shared" si="7"/>
        <v>0</v>
      </c>
    </row>
    <row r="70" spans="2:10" x14ac:dyDescent="0.25">
      <c r="B70" s="39">
        <v>41387</v>
      </c>
      <c r="C70" s="38" t="s">
        <v>37</v>
      </c>
      <c r="D70" s="22">
        <v>5604.83</v>
      </c>
      <c r="E70" s="23">
        <f>7+12+12+12+12+12+12+12+12+12</f>
        <v>115</v>
      </c>
      <c r="F70" s="22">
        <f t="shared" si="19"/>
        <v>5604.83</v>
      </c>
      <c r="G70" s="22">
        <f t="shared" ref="G70:G117" si="20">IF(D70-F70&lt;0,0,D70-F70)</f>
        <v>0</v>
      </c>
      <c r="H70" s="23">
        <v>12</v>
      </c>
      <c r="I70" s="24">
        <v>0.3</v>
      </c>
      <c r="J70" s="43">
        <f t="shared" si="7"/>
        <v>0</v>
      </c>
    </row>
    <row r="71" spans="2:10" x14ac:dyDescent="0.25">
      <c r="B71" s="39">
        <v>41387</v>
      </c>
      <c r="C71" s="38" t="s">
        <v>37</v>
      </c>
      <c r="D71" s="22">
        <v>5604.83</v>
      </c>
      <c r="E71" s="23">
        <f t="shared" ref="E71:E72" si="21">7+12+12+12+12+12+12+12+12+12</f>
        <v>115</v>
      </c>
      <c r="F71" s="22">
        <f t="shared" si="19"/>
        <v>5604.83</v>
      </c>
      <c r="G71" s="22">
        <f t="shared" si="20"/>
        <v>0</v>
      </c>
      <c r="H71" s="23">
        <v>12</v>
      </c>
      <c r="I71" s="24">
        <v>0.3</v>
      </c>
      <c r="J71" s="43">
        <f t="shared" si="7"/>
        <v>0</v>
      </c>
    </row>
    <row r="72" spans="2:10" x14ac:dyDescent="0.25">
      <c r="B72" s="39">
        <v>41387</v>
      </c>
      <c r="C72" s="38" t="s">
        <v>37</v>
      </c>
      <c r="D72" s="22">
        <v>5604.83</v>
      </c>
      <c r="E72" s="23">
        <f t="shared" si="21"/>
        <v>115</v>
      </c>
      <c r="F72" s="22">
        <f t="shared" si="19"/>
        <v>5604.83</v>
      </c>
      <c r="G72" s="22">
        <f t="shared" si="20"/>
        <v>0</v>
      </c>
      <c r="H72" s="23">
        <v>12</v>
      </c>
      <c r="I72" s="24">
        <v>0.3</v>
      </c>
      <c r="J72" s="43">
        <f t="shared" si="7"/>
        <v>0</v>
      </c>
    </row>
    <row r="73" spans="2:10" x14ac:dyDescent="0.25">
      <c r="B73" s="39">
        <v>41395</v>
      </c>
      <c r="C73" s="38" t="s">
        <v>38</v>
      </c>
      <c r="D73" s="22">
        <v>1860</v>
      </c>
      <c r="E73" s="23">
        <f>7+12+12+12+12+12+12+12+12+12</f>
        <v>115</v>
      </c>
      <c r="F73" s="22">
        <f t="shared" si="19"/>
        <v>1860</v>
      </c>
      <c r="G73" s="22">
        <f t="shared" si="20"/>
        <v>0</v>
      </c>
      <c r="H73" s="23">
        <v>12</v>
      </c>
      <c r="I73" s="24">
        <v>0.3</v>
      </c>
      <c r="J73" s="43">
        <f t="shared" si="7"/>
        <v>0</v>
      </c>
    </row>
    <row r="74" spans="2:10" x14ac:dyDescent="0.25">
      <c r="B74" s="39">
        <v>41415</v>
      </c>
      <c r="C74" s="38" t="s">
        <v>39</v>
      </c>
      <c r="D74" s="22">
        <v>3300.2</v>
      </c>
      <c r="E74" s="23">
        <f t="shared" ref="E74:E75" si="22">7+12+12+12+12+12+12+12+12+12</f>
        <v>115</v>
      </c>
      <c r="F74" s="22">
        <f t="shared" si="19"/>
        <v>3300.2</v>
      </c>
      <c r="G74" s="22">
        <f t="shared" si="20"/>
        <v>0</v>
      </c>
      <c r="H74" s="23">
        <v>12</v>
      </c>
      <c r="I74" s="24">
        <v>0.3</v>
      </c>
      <c r="J74" s="43">
        <f t="shared" si="7"/>
        <v>0</v>
      </c>
    </row>
    <row r="75" spans="2:10" x14ac:dyDescent="0.25">
      <c r="B75" s="39">
        <v>41415</v>
      </c>
      <c r="C75" s="38" t="s">
        <v>40</v>
      </c>
      <c r="D75" s="22">
        <v>14780.72</v>
      </c>
      <c r="E75" s="23">
        <f t="shared" si="22"/>
        <v>115</v>
      </c>
      <c r="F75" s="22">
        <f t="shared" si="19"/>
        <v>14780.72</v>
      </c>
      <c r="G75" s="22">
        <f t="shared" si="20"/>
        <v>0</v>
      </c>
      <c r="H75" s="23">
        <v>12</v>
      </c>
      <c r="I75" s="24">
        <v>0.3</v>
      </c>
      <c r="J75" s="43">
        <f t="shared" si="7"/>
        <v>0</v>
      </c>
    </row>
    <row r="76" spans="2:10" x14ac:dyDescent="0.25">
      <c r="B76" s="39">
        <v>41568</v>
      </c>
      <c r="C76" s="38" t="s">
        <v>41</v>
      </c>
      <c r="D76" s="22">
        <v>16999</v>
      </c>
      <c r="E76" s="23">
        <f>2+12+12+12+12+12+12+12+12+12</f>
        <v>110</v>
      </c>
      <c r="F76" s="22">
        <f t="shared" si="19"/>
        <v>16999</v>
      </c>
      <c r="G76" s="22">
        <f t="shared" si="20"/>
        <v>0</v>
      </c>
      <c r="H76" s="23">
        <v>12</v>
      </c>
      <c r="I76" s="24">
        <v>0.3</v>
      </c>
      <c r="J76" s="43">
        <f t="shared" si="7"/>
        <v>0</v>
      </c>
    </row>
    <row r="77" spans="2:10" x14ac:dyDescent="0.25">
      <c r="B77" s="39">
        <v>41674</v>
      </c>
      <c r="C77" s="38" t="s">
        <v>40</v>
      </c>
      <c r="D77" s="22">
        <v>11286.8</v>
      </c>
      <c r="E77" s="23">
        <f>10+12+12+12+12+12+12+12+12</f>
        <v>106</v>
      </c>
      <c r="F77" s="22">
        <f t="shared" si="19"/>
        <v>11286.8</v>
      </c>
      <c r="G77" s="22">
        <f t="shared" si="20"/>
        <v>0</v>
      </c>
      <c r="H77" s="23">
        <v>12</v>
      </c>
      <c r="I77" s="24">
        <v>0.3</v>
      </c>
      <c r="J77" s="43">
        <f t="shared" si="7"/>
        <v>0</v>
      </c>
    </row>
    <row r="78" spans="2:10" x14ac:dyDescent="0.25">
      <c r="B78" s="39">
        <v>41674</v>
      </c>
      <c r="C78" s="38" t="s">
        <v>39</v>
      </c>
      <c r="D78" s="22">
        <v>1400</v>
      </c>
      <c r="E78" s="23">
        <f t="shared" ref="E78:E81" si="23">10+12+12+12+12+12+12+12+12</f>
        <v>106</v>
      </c>
      <c r="F78" s="22">
        <f t="shared" si="19"/>
        <v>1400</v>
      </c>
      <c r="G78" s="22">
        <f t="shared" si="20"/>
        <v>0</v>
      </c>
      <c r="H78" s="23">
        <v>12</v>
      </c>
      <c r="I78" s="24">
        <v>0.3</v>
      </c>
      <c r="J78" s="43">
        <f t="shared" si="7"/>
        <v>0</v>
      </c>
    </row>
    <row r="79" spans="2:10" x14ac:dyDescent="0.25">
      <c r="B79" s="39">
        <v>41674</v>
      </c>
      <c r="C79" s="38" t="s">
        <v>39</v>
      </c>
      <c r="D79" s="22">
        <v>1400</v>
      </c>
      <c r="E79" s="23">
        <f t="shared" si="23"/>
        <v>106</v>
      </c>
      <c r="F79" s="22">
        <f t="shared" si="19"/>
        <v>1400</v>
      </c>
      <c r="G79" s="22">
        <f t="shared" si="20"/>
        <v>0</v>
      </c>
      <c r="H79" s="23">
        <v>12</v>
      </c>
      <c r="I79" s="24">
        <v>0.3</v>
      </c>
      <c r="J79" s="43">
        <f t="shared" si="7"/>
        <v>0</v>
      </c>
    </row>
    <row r="80" spans="2:10" x14ac:dyDescent="0.25">
      <c r="B80" s="39">
        <v>41674</v>
      </c>
      <c r="C80" s="38" t="s">
        <v>40</v>
      </c>
      <c r="D80" s="22">
        <v>11286.8</v>
      </c>
      <c r="E80" s="23">
        <f t="shared" si="23"/>
        <v>106</v>
      </c>
      <c r="F80" s="22">
        <f t="shared" si="19"/>
        <v>11286.8</v>
      </c>
      <c r="G80" s="22">
        <f t="shared" si="20"/>
        <v>0</v>
      </c>
      <c r="H80" s="23">
        <v>12</v>
      </c>
      <c r="I80" s="24">
        <v>0.3</v>
      </c>
      <c r="J80" s="43">
        <f t="shared" si="7"/>
        <v>0</v>
      </c>
    </row>
    <row r="81" spans="2:10" x14ac:dyDescent="0.25">
      <c r="B81" s="39">
        <v>41675</v>
      </c>
      <c r="C81" s="38" t="s">
        <v>42</v>
      </c>
      <c r="D81" s="22">
        <v>2146</v>
      </c>
      <c r="E81" s="23">
        <f t="shared" si="23"/>
        <v>106</v>
      </c>
      <c r="F81" s="22">
        <f t="shared" si="19"/>
        <v>2146</v>
      </c>
      <c r="G81" s="22">
        <f t="shared" si="20"/>
        <v>0</v>
      </c>
      <c r="H81" s="23">
        <v>12</v>
      </c>
      <c r="I81" s="24">
        <v>0.3</v>
      </c>
      <c r="J81" s="43">
        <f t="shared" ref="J81:J117" si="24">IF(G81&lt;((D81*I81)/12)*H81,G81,((D81*I81)/12)*H81)</f>
        <v>0</v>
      </c>
    </row>
    <row r="82" spans="2:10" x14ac:dyDescent="0.25">
      <c r="B82" s="39">
        <v>41733</v>
      </c>
      <c r="C82" s="38" t="s">
        <v>38</v>
      </c>
      <c r="D82" s="22">
        <v>4701.05</v>
      </c>
      <c r="E82" s="23">
        <f>7+12+12+12+12+12+12+12+12</f>
        <v>103</v>
      </c>
      <c r="F82" s="22">
        <f t="shared" si="19"/>
        <v>4701.05</v>
      </c>
      <c r="G82" s="22">
        <f t="shared" si="20"/>
        <v>0</v>
      </c>
      <c r="H82" s="23">
        <v>12</v>
      </c>
      <c r="I82" s="24">
        <v>0.3</v>
      </c>
      <c r="J82" s="43">
        <f t="shared" si="24"/>
        <v>0</v>
      </c>
    </row>
    <row r="83" spans="2:10" x14ac:dyDescent="0.25">
      <c r="B83" s="39">
        <v>41733</v>
      </c>
      <c r="C83" s="38" t="s">
        <v>38</v>
      </c>
      <c r="D83" s="22">
        <v>760.38</v>
      </c>
      <c r="E83" s="23">
        <f>7+12+12+12+12+12+12+12+12</f>
        <v>103</v>
      </c>
      <c r="F83" s="22">
        <f t="shared" si="19"/>
        <v>760.38</v>
      </c>
      <c r="G83" s="22">
        <f t="shared" si="20"/>
        <v>0</v>
      </c>
      <c r="H83" s="23">
        <v>12</v>
      </c>
      <c r="I83" s="24">
        <v>0.3</v>
      </c>
      <c r="J83" s="43">
        <f t="shared" si="24"/>
        <v>0</v>
      </c>
    </row>
    <row r="84" spans="2:10" x14ac:dyDescent="0.25">
      <c r="B84" s="39">
        <v>42206</v>
      </c>
      <c r="C84" s="38" t="s">
        <v>36</v>
      </c>
      <c r="D84" s="22">
        <v>1200</v>
      </c>
      <c r="E84" s="23">
        <f>5+12+12+12+12+12+12+12</f>
        <v>89</v>
      </c>
      <c r="F84" s="22">
        <f t="shared" si="19"/>
        <v>1200</v>
      </c>
      <c r="G84" s="22">
        <f t="shared" si="20"/>
        <v>0</v>
      </c>
      <c r="H84" s="23">
        <v>12</v>
      </c>
      <c r="I84" s="24">
        <v>0.3</v>
      </c>
      <c r="J84" s="43">
        <f t="shared" si="24"/>
        <v>0</v>
      </c>
    </row>
    <row r="85" spans="2:10" x14ac:dyDescent="0.25">
      <c r="B85" s="39">
        <v>42206</v>
      </c>
      <c r="C85" s="38" t="s">
        <v>36</v>
      </c>
      <c r="D85" s="22">
        <v>1200</v>
      </c>
      <c r="E85" s="23">
        <f t="shared" ref="E85:E86" si="25">5+12+12+12+12+12+12+12</f>
        <v>89</v>
      </c>
      <c r="F85" s="22">
        <f t="shared" si="19"/>
        <v>1200</v>
      </c>
      <c r="G85" s="22">
        <f t="shared" si="20"/>
        <v>0</v>
      </c>
      <c r="H85" s="23">
        <v>12</v>
      </c>
      <c r="I85" s="24">
        <v>0.3</v>
      </c>
      <c r="J85" s="43">
        <f t="shared" si="24"/>
        <v>0</v>
      </c>
    </row>
    <row r="86" spans="2:10" x14ac:dyDescent="0.25">
      <c r="B86" s="39">
        <v>42207</v>
      </c>
      <c r="C86" s="38" t="s">
        <v>36</v>
      </c>
      <c r="D86" s="22">
        <v>1200</v>
      </c>
      <c r="E86" s="23">
        <f t="shared" si="25"/>
        <v>89</v>
      </c>
      <c r="F86" s="22">
        <f t="shared" si="19"/>
        <v>1200</v>
      </c>
      <c r="G86" s="22">
        <f t="shared" si="20"/>
        <v>0</v>
      </c>
      <c r="H86" s="23">
        <v>12</v>
      </c>
      <c r="I86" s="24">
        <v>0.3</v>
      </c>
      <c r="J86" s="43">
        <f t="shared" si="24"/>
        <v>0</v>
      </c>
    </row>
    <row r="87" spans="2:10" x14ac:dyDescent="0.25">
      <c r="B87" s="39">
        <v>42240</v>
      </c>
      <c r="C87" s="38" t="s">
        <v>38</v>
      </c>
      <c r="D87" s="22">
        <v>400</v>
      </c>
      <c r="E87" s="23">
        <f>3+12+12+12+12+12+12+12</f>
        <v>87</v>
      </c>
      <c r="F87" s="22">
        <f t="shared" si="19"/>
        <v>400</v>
      </c>
      <c r="G87" s="22">
        <f t="shared" si="20"/>
        <v>0</v>
      </c>
      <c r="H87" s="23">
        <v>12</v>
      </c>
      <c r="I87" s="24">
        <v>0.3</v>
      </c>
      <c r="J87" s="43">
        <f t="shared" si="24"/>
        <v>0</v>
      </c>
    </row>
    <row r="88" spans="2:10" x14ac:dyDescent="0.25">
      <c r="B88" s="39">
        <v>42240</v>
      </c>
      <c r="C88" s="38" t="s">
        <v>38</v>
      </c>
      <c r="D88" s="22">
        <v>400</v>
      </c>
      <c r="E88" s="23">
        <f t="shared" ref="E88:E91" si="26">3+12+12+12+12+12+12+12</f>
        <v>87</v>
      </c>
      <c r="F88" s="22">
        <f t="shared" si="19"/>
        <v>400</v>
      </c>
      <c r="G88" s="22">
        <f t="shared" si="20"/>
        <v>0</v>
      </c>
      <c r="H88" s="23">
        <v>12</v>
      </c>
      <c r="I88" s="24">
        <v>0.3</v>
      </c>
      <c r="J88" s="43">
        <f t="shared" si="24"/>
        <v>0</v>
      </c>
    </row>
    <row r="89" spans="2:10" x14ac:dyDescent="0.25">
      <c r="B89" s="39">
        <v>42240</v>
      </c>
      <c r="C89" s="38" t="s">
        <v>38</v>
      </c>
      <c r="D89" s="22">
        <v>1115</v>
      </c>
      <c r="E89" s="23">
        <f t="shared" si="26"/>
        <v>87</v>
      </c>
      <c r="F89" s="22">
        <f t="shared" si="19"/>
        <v>1115</v>
      </c>
      <c r="G89" s="22">
        <f t="shared" si="20"/>
        <v>0</v>
      </c>
      <c r="H89" s="23">
        <v>12</v>
      </c>
      <c r="I89" s="24">
        <v>0.3</v>
      </c>
      <c r="J89" s="43">
        <f t="shared" si="24"/>
        <v>0</v>
      </c>
    </row>
    <row r="90" spans="2:10" x14ac:dyDescent="0.25">
      <c r="B90" s="39">
        <v>42240</v>
      </c>
      <c r="C90" s="38" t="s">
        <v>41</v>
      </c>
      <c r="D90" s="22">
        <v>13140</v>
      </c>
      <c r="E90" s="23">
        <f t="shared" si="26"/>
        <v>87</v>
      </c>
      <c r="F90" s="22">
        <f t="shared" si="19"/>
        <v>13140</v>
      </c>
      <c r="G90" s="22">
        <f t="shared" si="20"/>
        <v>0</v>
      </c>
      <c r="H90" s="23">
        <v>12</v>
      </c>
      <c r="I90" s="24">
        <v>0.3</v>
      </c>
      <c r="J90" s="43">
        <f t="shared" si="24"/>
        <v>0</v>
      </c>
    </row>
    <row r="91" spans="2:10" x14ac:dyDescent="0.25">
      <c r="B91" s="39">
        <v>42240</v>
      </c>
      <c r="C91" s="38" t="s">
        <v>41</v>
      </c>
      <c r="D91" s="22">
        <v>13140</v>
      </c>
      <c r="E91" s="23">
        <f t="shared" si="26"/>
        <v>87</v>
      </c>
      <c r="F91" s="22">
        <f t="shared" si="19"/>
        <v>13140</v>
      </c>
      <c r="G91" s="22">
        <f t="shared" si="20"/>
        <v>0</v>
      </c>
      <c r="H91" s="23">
        <v>12</v>
      </c>
      <c r="I91" s="24">
        <v>0.3</v>
      </c>
      <c r="J91" s="43">
        <f t="shared" si="24"/>
        <v>0</v>
      </c>
    </row>
    <row r="92" spans="2:10" x14ac:dyDescent="0.25">
      <c r="B92" s="39">
        <v>42338</v>
      </c>
      <c r="C92" s="38" t="s">
        <v>38</v>
      </c>
      <c r="D92" s="22">
        <v>9249.99</v>
      </c>
      <c r="E92" s="23">
        <f>1+12+12+12+12+12+12+12</f>
        <v>85</v>
      </c>
      <c r="F92" s="22">
        <f t="shared" si="19"/>
        <v>9249.99</v>
      </c>
      <c r="G92" s="22">
        <f t="shared" si="20"/>
        <v>0</v>
      </c>
      <c r="H92" s="23">
        <v>12</v>
      </c>
      <c r="I92" s="24">
        <v>0.3</v>
      </c>
      <c r="J92" s="43">
        <f t="shared" si="24"/>
        <v>0</v>
      </c>
    </row>
    <row r="93" spans="2:10" x14ac:dyDescent="0.25">
      <c r="B93" s="39">
        <v>42496</v>
      </c>
      <c r="C93" s="38" t="s">
        <v>43</v>
      </c>
      <c r="D93" s="22">
        <v>34450</v>
      </c>
      <c r="E93" s="23">
        <f>7+12+12+12+12+12+12</f>
        <v>79</v>
      </c>
      <c r="F93" s="22">
        <f t="shared" si="19"/>
        <v>34450</v>
      </c>
      <c r="G93" s="22">
        <f t="shared" si="20"/>
        <v>0</v>
      </c>
      <c r="H93" s="23">
        <v>12</v>
      </c>
      <c r="I93" s="24">
        <v>0.3</v>
      </c>
      <c r="J93" s="43">
        <f t="shared" si="24"/>
        <v>0</v>
      </c>
    </row>
    <row r="94" spans="2:10" x14ac:dyDescent="0.25">
      <c r="B94" s="39">
        <v>42496</v>
      </c>
      <c r="C94" s="38" t="s">
        <v>43</v>
      </c>
      <c r="D94" s="22">
        <v>34450.01</v>
      </c>
      <c r="E94" s="23">
        <f t="shared" ref="E94:E95" si="27">7+12+12+12+12+12+12</f>
        <v>79</v>
      </c>
      <c r="F94" s="22">
        <f t="shared" si="19"/>
        <v>34450.01</v>
      </c>
      <c r="G94" s="22">
        <f t="shared" si="20"/>
        <v>0</v>
      </c>
      <c r="H94" s="23">
        <v>12</v>
      </c>
      <c r="I94" s="24">
        <v>0.3</v>
      </c>
      <c r="J94" s="43">
        <f t="shared" si="24"/>
        <v>0</v>
      </c>
    </row>
    <row r="95" spans="2:10" x14ac:dyDescent="0.25">
      <c r="B95" s="39">
        <v>42503</v>
      </c>
      <c r="C95" s="38" t="s">
        <v>43</v>
      </c>
      <c r="D95" s="22">
        <v>22640</v>
      </c>
      <c r="E95" s="23">
        <f t="shared" si="27"/>
        <v>79</v>
      </c>
      <c r="F95" s="22">
        <f t="shared" si="19"/>
        <v>22640</v>
      </c>
      <c r="G95" s="22">
        <f t="shared" si="20"/>
        <v>0</v>
      </c>
      <c r="H95" s="23">
        <v>12</v>
      </c>
      <c r="I95" s="24">
        <v>0.3</v>
      </c>
      <c r="J95" s="43">
        <f t="shared" si="24"/>
        <v>0</v>
      </c>
    </row>
    <row r="96" spans="2:10" x14ac:dyDescent="0.25">
      <c r="B96" s="39">
        <v>42527</v>
      </c>
      <c r="C96" s="38" t="s">
        <v>36</v>
      </c>
      <c r="D96" s="22">
        <v>1235.02</v>
      </c>
      <c r="E96" s="23">
        <f>6+12+12+12+12+12+12</f>
        <v>78</v>
      </c>
      <c r="F96" s="22">
        <f t="shared" si="19"/>
        <v>1235.02</v>
      </c>
      <c r="G96" s="22">
        <f t="shared" si="20"/>
        <v>0</v>
      </c>
      <c r="H96" s="23">
        <v>12</v>
      </c>
      <c r="I96" s="24">
        <v>0.3</v>
      </c>
      <c r="J96" s="43">
        <f t="shared" si="24"/>
        <v>0</v>
      </c>
    </row>
    <row r="97" spans="2:10" x14ac:dyDescent="0.25">
      <c r="B97" s="39">
        <v>42527</v>
      </c>
      <c r="C97" s="38" t="s">
        <v>36</v>
      </c>
      <c r="D97" s="22">
        <v>1050.01</v>
      </c>
      <c r="E97" s="23">
        <f>6+12+12+12+12+12+12</f>
        <v>78</v>
      </c>
      <c r="F97" s="22">
        <f t="shared" si="19"/>
        <v>1050.01</v>
      </c>
      <c r="G97" s="22">
        <f t="shared" si="20"/>
        <v>0</v>
      </c>
      <c r="H97" s="23">
        <v>12</v>
      </c>
      <c r="I97" s="24">
        <v>0.3</v>
      </c>
      <c r="J97" s="43">
        <f t="shared" si="24"/>
        <v>0</v>
      </c>
    </row>
    <row r="98" spans="2:10" x14ac:dyDescent="0.25">
      <c r="B98" s="39">
        <v>42670</v>
      </c>
      <c r="C98" s="38" t="s">
        <v>41</v>
      </c>
      <c r="D98" s="22">
        <v>37520.199999999997</v>
      </c>
      <c r="E98" s="23">
        <f>2+12+12+12+12+12+12</f>
        <v>74</v>
      </c>
      <c r="F98" s="22">
        <f t="shared" si="19"/>
        <v>37520.199999999997</v>
      </c>
      <c r="G98" s="22">
        <f t="shared" si="20"/>
        <v>0</v>
      </c>
      <c r="H98" s="23">
        <v>12</v>
      </c>
      <c r="I98" s="24">
        <v>0.3</v>
      </c>
      <c r="J98" s="43">
        <f t="shared" si="24"/>
        <v>0</v>
      </c>
    </row>
    <row r="99" spans="2:10" x14ac:dyDescent="0.25">
      <c r="B99" s="39">
        <v>42670</v>
      </c>
      <c r="C99" s="38" t="s">
        <v>41</v>
      </c>
      <c r="D99" s="22">
        <v>37520.199999999997</v>
      </c>
      <c r="E99" s="23">
        <f>2+12+12+12+12+12+12</f>
        <v>74</v>
      </c>
      <c r="F99" s="22">
        <f t="shared" si="19"/>
        <v>37520.199999999997</v>
      </c>
      <c r="G99" s="22">
        <f t="shared" si="20"/>
        <v>0</v>
      </c>
      <c r="H99" s="23">
        <v>12</v>
      </c>
      <c r="I99" s="24">
        <v>0.3</v>
      </c>
      <c r="J99" s="43">
        <f t="shared" si="24"/>
        <v>0</v>
      </c>
    </row>
    <row r="100" spans="2:10" x14ac:dyDescent="0.25">
      <c r="B100" s="39">
        <v>43005</v>
      </c>
      <c r="C100" s="38" t="s">
        <v>38</v>
      </c>
      <c r="D100" s="22">
        <v>3120.4</v>
      </c>
      <c r="E100" s="23">
        <f>3+12+12+12+12+12</f>
        <v>63</v>
      </c>
      <c r="F100" s="22">
        <f t="shared" si="19"/>
        <v>3120.4</v>
      </c>
      <c r="G100" s="22">
        <f t="shared" si="20"/>
        <v>0</v>
      </c>
      <c r="H100" s="23">
        <v>12</v>
      </c>
      <c r="I100" s="24">
        <v>0.3</v>
      </c>
      <c r="J100" s="43">
        <f t="shared" si="24"/>
        <v>0</v>
      </c>
    </row>
    <row r="101" spans="2:10" x14ac:dyDescent="0.25">
      <c r="B101" s="39">
        <v>43005</v>
      </c>
      <c r="C101" s="38" t="s">
        <v>38</v>
      </c>
      <c r="D101" s="22">
        <v>1716.8</v>
      </c>
      <c r="E101" s="23">
        <f t="shared" ref="E101:E102" si="28">3+12+12+12+12+12</f>
        <v>63</v>
      </c>
      <c r="F101" s="22">
        <f t="shared" si="19"/>
        <v>1716.8</v>
      </c>
      <c r="G101" s="22">
        <f t="shared" si="20"/>
        <v>0</v>
      </c>
      <c r="H101" s="23">
        <v>12</v>
      </c>
      <c r="I101" s="24">
        <v>0.3</v>
      </c>
      <c r="J101" s="43">
        <f t="shared" si="24"/>
        <v>0</v>
      </c>
    </row>
    <row r="102" spans="2:10" x14ac:dyDescent="0.25">
      <c r="B102" s="39">
        <v>43005</v>
      </c>
      <c r="C102" s="38" t="s">
        <v>38</v>
      </c>
      <c r="D102" s="22">
        <v>962.8</v>
      </c>
      <c r="E102" s="23">
        <f t="shared" si="28"/>
        <v>63</v>
      </c>
      <c r="F102" s="22">
        <f t="shared" si="19"/>
        <v>962.8</v>
      </c>
      <c r="G102" s="22">
        <f t="shared" si="20"/>
        <v>0</v>
      </c>
      <c r="H102" s="23">
        <v>12</v>
      </c>
      <c r="I102" s="24">
        <v>0.3</v>
      </c>
      <c r="J102" s="43">
        <f t="shared" si="24"/>
        <v>0</v>
      </c>
    </row>
    <row r="103" spans="2:10" x14ac:dyDescent="0.25">
      <c r="B103" s="39">
        <v>43077</v>
      </c>
      <c r="C103" s="38" t="s">
        <v>43</v>
      </c>
      <c r="D103" s="22">
        <v>29995</v>
      </c>
      <c r="E103" s="23">
        <f>12+12+12+12+12</f>
        <v>60</v>
      </c>
      <c r="F103" s="22">
        <f t="shared" si="19"/>
        <v>29995</v>
      </c>
      <c r="G103" s="22">
        <f t="shared" si="20"/>
        <v>0</v>
      </c>
      <c r="H103" s="23">
        <v>12</v>
      </c>
      <c r="I103" s="24">
        <v>0.3</v>
      </c>
      <c r="J103" s="43">
        <f t="shared" si="24"/>
        <v>0</v>
      </c>
    </row>
    <row r="104" spans="2:10" x14ac:dyDescent="0.25">
      <c r="B104" s="39">
        <v>43158</v>
      </c>
      <c r="C104" s="38" t="s">
        <v>43</v>
      </c>
      <c r="D104" s="22">
        <v>18676.599999999999</v>
      </c>
      <c r="E104" s="23">
        <f>10+12+12+12+12</f>
        <v>58</v>
      </c>
      <c r="F104" s="22">
        <f t="shared" si="19"/>
        <v>18676.599999999999</v>
      </c>
      <c r="G104" s="22">
        <f t="shared" si="20"/>
        <v>0</v>
      </c>
      <c r="H104" s="23">
        <v>12</v>
      </c>
      <c r="I104" s="24">
        <v>0.3</v>
      </c>
      <c r="J104" s="43">
        <f t="shared" si="24"/>
        <v>0</v>
      </c>
    </row>
    <row r="105" spans="2:10" x14ac:dyDescent="0.25">
      <c r="B105" s="39">
        <v>43158</v>
      </c>
      <c r="C105" s="38" t="s">
        <v>44</v>
      </c>
      <c r="D105" s="22">
        <v>18119.2</v>
      </c>
      <c r="E105" s="23">
        <f t="shared" ref="E105:E108" si="29">10+12+12+12+12</f>
        <v>58</v>
      </c>
      <c r="F105" s="22">
        <f t="shared" si="19"/>
        <v>18119.2</v>
      </c>
      <c r="G105" s="22">
        <f t="shared" si="20"/>
        <v>0</v>
      </c>
      <c r="H105" s="23">
        <v>12</v>
      </c>
      <c r="I105" s="24">
        <v>0.3</v>
      </c>
      <c r="J105" s="43">
        <f t="shared" si="24"/>
        <v>0</v>
      </c>
    </row>
    <row r="106" spans="2:10" x14ac:dyDescent="0.25">
      <c r="B106" s="39">
        <v>43158</v>
      </c>
      <c r="C106" s="38" t="s">
        <v>44</v>
      </c>
      <c r="D106" s="22">
        <v>18119.2</v>
      </c>
      <c r="E106" s="23">
        <f t="shared" si="29"/>
        <v>58</v>
      </c>
      <c r="F106" s="22">
        <f t="shared" si="19"/>
        <v>18119.2</v>
      </c>
      <c r="G106" s="22">
        <f t="shared" si="20"/>
        <v>0</v>
      </c>
      <c r="H106" s="23">
        <v>12</v>
      </c>
      <c r="I106" s="24">
        <v>0.3</v>
      </c>
      <c r="J106" s="43">
        <f t="shared" si="24"/>
        <v>0</v>
      </c>
    </row>
    <row r="107" spans="2:10" x14ac:dyDescent="0.25">
      <c r="B107" s="39">
        <v>43158</v>
      </c>
      <c r="C107" s="38" t="s">
        <v>44</v>
      </c>
      <c r="D107" s="22">
        <v>37236</v>
      </c>
      <c r="E107" s="23">
        <f t="shared" si="29"/>
        <v>58</v>
      </c>
      <c r="F107" s="22">
        <f t="shared" si="19"/>
        <v>37236</v>
      </c>
      <c r="G107" s="22">
        <f t="shared" si="20"/>
        <v>0</v>
      </c>
      <c r="H107" s="23">
        <v>12</v>
      </c>
      <c r="I107" s="24">
        <v>0.3</v>
      </c>
      <c r="J107" s="43">
        <f t="shared" si="24"/>
        <v>0</v>
      </c>
    </row>
    <row r="108" spans="2:10" x14ac:dyDescent="0.25">
      <c r="B108" s="39">
        <v>43158</v>
      </c>
      <c r="C108" s="38" t="s">
        <v>37</v>
      </c>
      <c r="D108" s="22">
        <v>21344</v>
      </c>
      <c r="E108" s="23">
        <f t="shared" si="29"/>
        <v>58</v>
      </c>
      <c r="F108" s="22">
        <f t="shared" si="19"/>
        <v>21344</v>
      </c>
      <c r="G108" s="22">
        <f t="shared" si="20"/>
        <v>0</v>
      </c>
      <c r="H108" s="23">
        <v>12</v>
      </c>
      <c r="I108" s="24">
        <v>0.3</v>
      </c>
      <c r="J108" s="43">
        <f t="shared" si="24"/>
        <v>0</v>
      </c>
    </row>
    <row r="109" spans="2:10" x14ac:dyDescent="0.25">
      <c r="B109" s="39">
        <v>43187</v>
      </c>
      <c r="C109" s="38" t="s">
        <v>44</v>
      </c>
      <c r="D109" s="22">
        <v>18119.2</v>
      </c>
      <c r="E109" s="23">
        <f>9+12+12+12+12</f>
        <v>57</v>
      </c>
      <c r="F109" s="22">
        <f t="shared" si="19"/>
        <v>18119.2</v>
      </c>
      <c r="G109" s="22">
        <f t="shared" si="20"/>
        <v>0</v>
      </c>
      <c r="H109" s="23">
        <v>12</v>
      </c>
      <c r="I109" s="24">
        <v>0.3</v>
      </c>
      <c r="J109" s="43">
        <f t="shared" si="24"/>
        <v>0</v>
      </c>
    </row>
    <row r="110" spans="2:10" x14ac:dyDescent="0.25">
      <c r="B110" s="39">
        <v>43397</v>
      </c>
      <c r="C110" s="38" t="s">
        <v>37</v>
      </c>
      <c r="D110" s="22">
        <v>15648.4</v>
      </c>
      <c r="E110" s="23">
        <f>2+12+12+12+12</f>
        <v>50</v>
      </c>
      <c r="F110" s="22">
        <f t="shared" si="19"/>
        <v>15648.4</v>
      </c>
      <c r="G110" s="22">
        <f t="shared" si="20"/>
        <v>0</v>
      </c>
      <c r="H110" s="23">
        <v>12</v>
      </c>
      <c r="I110" s="24">
        <v>0.3</v>
      </c>
      <c r="J110" s="43">
        <f t="shared" si="24"/>
        <v>0</v>
      </c>
    </row>
    <row r="111" spans="2:10" x14ac:dyDescent="0.25">
      <c r="B111" s="39">
        <v>43397</v>
      </c>
      <c r="C111" s="38" t="s">
        <v>37</v>
      </c>
      <c r="D111" s="22">
        <v>29986</v>
      </c>
      <c r="E111" s="23">
        <f t="shared" ref="E111:E115" si="30">2+12+12+12+12</f>
        <v>50</v>
      </c>
      <c r="F111" s="22">
        <f t="shared" si="19"/>
        <v>29986</v>
      </c>
      <c r="G111" s="22">
        <f t="shared" si="20"/>
        <v>0</v>
      </c>
      <c r="H111" s="23">
        <v>12</v>
      </c>
      <c r="I111" s="24">
        <v>0.3</v>
      </c>
      <c r="J111" s="43">
        <f t="shared" si="24"/>
        <v>0</v>
      </c>
    </row>
    <row r="112" spans="2:10" x14ac:dyDescent="0.25">
      <c r="B112" s="39">
        <v>43397</v>
      </c>
      <c r="C112" s="38" t="s">
        <v>37</v>
      </c>
      <c r="D112" s="22">
        <v>29986</v>
      </c>
      <c r="E112" s="23">
        <f t="shared" si="30"/>
        <v>50</v>
      </c>
      <c r="F112" s="22">
        <f t="shared" si="19"/>
        <v>29986</v>
      </c>
      <c r="G112" s="22">
        <f t="shared" si="20"/>
        <v>0</v>
      </c>
      <c r="H112" s="23">
        <v>12</v>
      </c>
      <c r="I112" s="24">
        <v>0.3</v>
      </c>
      <c r="J112" s="43">
        <f t="shared" si="24"/>
        <v>0</v>
      </c>
    </row>
    <row r="113" spans="2:10" x14ac:dyDescent="0.25">
      <c r="B113" s="39">
        <v>43397</v>
      </c>
      <c r="C113" s="38" t="s">
        <v>38</v>
      </c>
      <c r="D113" s="22">
        <v>5655</v>
      </c>
      <c r="E113" s="23">
        <f t="shared" si="30"/>
        <v>50</v>
      </c>
      <c r="F113" s="22">
        <f t="shared" si="19"/>
        <v>5655</v>
      </c>
      <c r="G113" s="22">
        <f t="shared" si="20"/>
        <v>0</v>
      </c>
      <c r="H113" s="23">
        <v>12</v>
      </c>
      <c r="I113" s="24">
        <v>0.3</v>
      </c>
      <c r="J113" s="43">
        <f t="shared" si="24"/>
        <v>0</v>
      </c>
    </row>
    <row r="114" spans="2:10" x14ac:dyDescent="0.25">
      <c r="B114" s="39">
        <v>43397</v>
      </c>
      <c r="C114" s="38" t="s">
        <v>38</v>
      </c>
      <c r="D114" s="22">
        <v>5655</v>
      </c>
      <c r="E114" s="23">
        <f t="shared" si="30"/>
        <v>50</v>
      </c>
      <c r="F114" s="22">
        <f t="shared" si="19"/>
        <v>5655</v>
      </c>
      <c r="G114" s="22">
        <f t="shared" si="20"/>
        <v>0</v>
      </c>
      <c r="H114" s="23">
        <v>12</v>
      </c>
      <c r="I114" s="24">
        <v>0.3</v>
      </c>
      <c r="J114" s="43">
        <f t="shared" si="24"/>
        <v>0</v>
      </c>
    </row>
    <row r="115" spans="2:10" x14ac:dyDescent="0.25">
      <c r="B115" s="39">
        <v>43397</v>
      </c>
      <c r="C115" s="38" t="s">
        <v>44</v>
      </c>
      <c r="D115" s="22">
        <v>17759.599999999999</v>
      </c>
      <c r="E115" s="23">
        <f t="shared" si="30"/>
        <v>50</v>
      </c>
      <c r="F115" s="22">
        <f t="shared" si="19"/>
        <v>17759.599999999999</v>
      </c>
      <c r="G115" s="22">
        <f t="shared" si="20"/>
        <v>0</v>
      </c>
      <c r="H115" s="23">
        <v>12</v>
      </c>
      <c r="I115" s="24">
        <v>0.3</v>
      </c>
      <c r="J115" s="43">
        <f t="shared" si="24"/>
        <v>0</v>
      </c>
    </row>
    <row r="116" spans="2:10" x14ac:dyDescent="0.25">
      <c r="B116" s="39">
        <v>43444</v>
      </c>
      <c r="C116" s="38" t="s">
        <v>45</v>
      </c>
      <c r="D116" s="22">
        <v>25810</v>
      </c>
      <c r="E116" s="23">
        <f>12+12+12+12</f>
        <v>48</v>
      </c>
      <c r="F116" s="22">
        <f t="shared" si="19"/>
        <v>25810</v>
      </c>
      <c r="G116" s="22">
        <f t="shared" si="20"/>
        <v>0</v>
      </c>
      <c r="H116" s="23">
        <v>12</v>
      </c>
      <c r="I116" s="24">
        <v>0.3</v>
      </c>
      <c r="J116" s="43">
        <f t="shared" si="24"/>
        <v>0</v>
      </c>
    </row>
    <row r="117" spans="2:10" x14ac:dyDescent="0.25">
      <c r="B117" s="39">
        <v>43446</v>
      </c>
      <c r="C117" s="38" t="s">
        <v>43</v>
      </c>
      <c r="D117" s="22">
        <v>30060.07</v>
      </c>
      <c r="E117" s="23">
        <f>12+12+12+12</f>
        <v>48</v>
      </c>
      <c r="F117" s="22">
        <f t="shared" si="19"/>
        <v>30060.07</v>
      </c>
      <c r="G117" s="22">
        <f t="shared" si="20"/>
        <v>0</v>
      </c>
      <c r="H117" s="23">
        <v>12</v>
      </c>
      <c r="I117" s="24">
        <v>0.3</v>
      </c>
      <c r="J117" s="43">
        <f t="shared" si="24"/>
        <v>0</v>
      </c>
    </row>
    <row r="118" spans="2:10" x14ac:dyDescent="0.25">
      <c r="B118" s="39">
        <v>44914</v>
      </c>
      <c r="C118" s="38" t="s">
        <v>107</v>
      </c>
      <c r="D118" s="22">
        <v>43337.07</v>
      </c>
      <c r="E118" s="23">
        <v>0</v>
      </c>
      <c r="F118" s="22">
        <f t="shared" ref="F118:F119" si="31">IF((((D118*I118)/12)*E118)&gt;D118,D118,((D118*I118)/12)*E118)</f>
        <v>0</v>
      </c>
      <c r="G118" s="22">
        <f t="shared" ref="G118:G119" si="32">IF(D118-F118&lt;0,0,D118-F118)</f>
        <v>43337.07</v>
      </c>
      <c r="H118" s="23">
        <v>12</v>
      </c>
      <c r="I118" s="24">
        <v>0.3</v>
      </c>
      <c r="J118" s="22">
        <f t="shared" ref="J118:J119" si="33">IF(G118&lt;((D118*I118)/12)*H118,G118,((D118*I118)/12)*H118)</f>
        <v>13001.120999999999</v>
      </c>
    </row>
    <row r="119" spans="2:10" x14ac:dyDescent="0.25">
      <c r="B119" s="39">
        <v>44926</v>
      </c>
      <c r="C119" s="38"/>
      <c r="D119" s="22">
        <v>332000</v>
      </c>
      <c r="E119" s="23">
        <v>0</v>
      </c>
      <c r="F119" s="22">
        <f t="shared" si="31"/>
        <v>0</v>
      </c>
      <c r="G119" s="22">
        <f t="shared" si="32"/>
        <v>332000</v>
      </c>
      <c r="H119" s="23">
        <v>12</v>
      </c>
      <c r="I119" s="24">
        <v>0.3</v>
      </c>
      <c r="J119" s="22">
        <f t="shared" si="33"/>
        <v>99600</v>
      </c>
    </row>
    <row r="120" spans="2:10" x14ac:dyDescent="0.25">
      <c r="B120" s="20"/>
      <c r="C120" s="21"/>
      <c r="D120" s="30">
        <f>SUM(D69:D119)</f>
        <v>1002251.2099999998</v>
      </c>
      <c r="E120" s="31"/>
      <c r="F120" s="30">
        <f t="shared" ref="F120:G120" si="34">SUM(F69:F119)</f>
        <v>626914.1399999999</v>
      </c>
      <c r="G120" s="30">
        <f t="shared" si="34"/>
        <v>375337.07</v>
      </c>
      <c r="H120" s="31"/>
      <c r="I120" s="31"/>
      <c r="J120" s="30">
        <f>SUM(J69:J119)</f>
        <v>112601.121</v>
      </c>
    </row>
    <row r="121" spans="2:10" x14ac:dyDescent="0.25">
      <c r="B121" s="32" t="s">
        <v>46</v>
      </c>
      <c r="C121" s="21"/>
      <c r="D121" s="22"/>
      <c r="E121" s="23"/>
      <c r="F121" s="22"/>
      <c r="G121" s="22"/>
      <c r="H121" s="29"/>
      <c r="I121" s="24"/>
      <c r="J121" s="22"/>
    </row>
    <row r="122" spans="2:10" x14ac:dyDescent="0.25">
      <c r="B122" s="39">
        <v>41499</v>
      </c>
      <c r="C122" s="38" t="s">
        <v>47</v>
      </c>
      <c r="D122" s="22">
        <v>9200</v>
      </c>
      <c r="E122" s="23">
        <f t="shared" ref="E122:E124" si="35">8+12+12+12+12+12+12+12+12+12</f>
        <v>116</v>
      </c>
      <c r="F122" s="22">
        <f t="shared" ref="F122:F126" si="36">IF((((D122*I122)/12)*E122)&gt;D122,D122,((D122*I122)/12)*E122)</f>
        <v>8893.3333333333339</v>
      </c>
      <c r="G122" s="22">
        <f t="shared" ref="G122:G126" si="37">IF(D122-F122&lt;0,0,D122-F122)</f>
        <v>306.66666666666606</v>
      </c>
      <c r="H122" s="29">
        <v>12</v>
      </c>
      <c r="I122" s="24">
        <v>0.1</v>
      </c>
      <c r="J122" s="22">
        <f t="shared" ref="J122:J126" si="38">IF(G122&lt;((D122*I122)/12)*H122,G122,((D122*I122)/12)*H122)</f>
        <v>306.66666666666606</v>
      </c>
    </row>
    <row r="123" spans="2:10" x14ac:dyDescent="0.25">
      <c r="B123" s="39">
        <v>41499</v>
      </c>
      <c r="C123" s="38" t="s">
        <v>47</v>
      </c>
      <c r="D123" s="22">
        <v>9200</v>
      </c>
      <c r="E123" s="23">
        <f t="shared" si="35"/>
        <v>116</v>
      </c>
      <c r="F123" s="22">
        <f t="shared" si="36"/>
        <v>8893.3333333333339</v>
      </c>
      <c r="G123" s="22">
        <f t="shared" si="37"/>
        <v>306.66666666666606</v>
      </c>
      <c r="H123" s="29">
        <v>12</v>
      </c>
      <c r="I123" s="24">
        <v>0.1</v>
      </c>
      <c r="J123" s="22">
        <f t="shared" si="38"/>
        <v>306.66666666666606</v>
      </c>
    </row>
    <row r="124" spans="2:10" x14ac:dyDescent="0.25">
      <c r="B124" s="39">
        <v>41499</v>
      </c>
      <c r="C124" s="38" t="s">
        <v>47</v>
      </c>
      <c r="D124" s="22">
        <v>9200</v>
      </c>
      <c r="E124" s="23">
        <f t="shared" si="35"/>
        <v>116</v>
      </c>
      <c r="F124" s="22">
        <f t="shared" si="36"/>
        <v>8893.3333333333339</v>
      </c>
      <c r="G124" s="22">
        <f t="shared" si="37"/>
        <v>306.66666666666606</v>
      </c>
      <c r="H124" s="29">
        <v>12</v>
      </c>
      <c r="I124" s="24">
        <v>0.1</v>
      </c>
      <c r="J124" s="22">
        <f t="shared" si="38"/>
        <v>306.66666666666606</v>
      </c>
    </row>
    <row r="125" spans="2:10" x14ac:dyDescent="0.25">
      <c r="B125" s="39">
        <v>41499</v>
      </c>
      <c r="C125" s="38" t="s">
        <v>47</v>
      </c>
      <c r="D125" s="22">
        <v>9200</v>
      </c>
      <c r="E125" s="23">
        <f>8+12+12+12+12+12+12+12+12+12</f>
        <v>116</v>
      </c>
      <c r="F125" s="22">
        <f t="shared" si="36"/>
        <v>8893.3333333333339</v>
      </c>
      <c r="G125" s="22">
        <f t="shared" si="37"/>
        <v>306.66666666666606</v>
      </c>
      <c r="H125" s="29">
        <v>12</v>
      </c>
      <c r="I125" s="24">
        <v>0.1</v>
      </c>
      <c r="J125" s="22">
        <f t="shared" si="38"/>
        <v>306.66666666666606</v>
      </c>
    </row>
    <row r="126" spans="2:10" x14ac:dyDescent="0.25">
      <c r="B126" s="39">
        <v>41865</v>
      </c>
      <c r="C126" s="38" t="s">
        <v>48</v>
      </c>
      <c r="D126" s="22">
        <v>20000</v>
      </c>
      <c r="E126" s="23">
        <f>4+12+12+12+12+12+12+12+12</f>
        <v>100</v>
      </c>
      <c r="F126" s="22">
        <f t="shared" si="36"/>
        <v>16666.666666666664</v>
      </c>
      <c r="G126" s="22">
        <f t="shared" si="37"/>
        <v>3333.3333333333358</v>
      </c>
      <c r="H126" s="29">
        <v>12</v>
      </c>
      <c r="I126" s="24">
        <v>0.1</v>
      </c>
      <c r="J126" s="22">
        <f t="shared" si="38"/>
        <v>2000</v>
      </c>
    </row>
    <row r="127" spans="2:10" x14ac:dyDescent="0.25">
      <c r="B127" s="39">
        <v>41865</v>
      </c>
      <c r="C127" s="38" t="s">
        <v>48</v>
      </c>
      <c r="D127" s="22">
        <v>20000</v>
      </c>
      <c r="E127" s="23">
        <f>4+12+12+12+12+12+12+12+12</f>
        <v>100</v>
      </c>
      <c r="F127" s="22">
        <f t="shared" ref="F127" si="39">IF((((D127*I127)/12)*E127)&gt;D127,D127,((D127*I127)/12)*E127)</f>
        <v>16666.666666666664</v>
      </c>
      <c r="G127" s="22">
        <f t="shared" ref="G127" si="40">IF(D127-F127&lt;0,0,D127-F127)</f>
        <v>3333.3333333333358</v>
      </c>
      <c r="H127" s="29">
        <v>12</v>
      </c>
      <c r="I127" s="24">
        <v>0.1</v>
      </c>
      <c r="J127" s="22">
        <f t="shared" ref="J127:J136" si="41">IF(G127&lt;((D127*I127)/12)*H127,G127,((D127*I127)/12)*H127)</f>
        <v>2000</v>
      </c>
    </row>
    <row r="128" spans="2:10" x14ac:dyDescent="0.25">
      <c r="B128" s="39">
        <v>42290</v>
      </c>
      <c r="C128" s="38" t="s">
        <v>48</v>
      </c>
      <c r="D128" s="22">
        <v>15634.48</v>
      </c>
      <c r="E128" s="23">
        <f>2+12+12+12+12+12+12+12</f>
        <v>86</v>
      </c>
      <c r="F128" s="22">
        <f t="shared" ref="F128:F129" si="42">IF((((D128*I128)/12)*E128)&gt;D128,D128,((D128*I128)/12)*E128)</f>
        <v>11204.710666666668</v>
      </c>
      <c r="G128" s="22">
        <f t="shared" ref="G128:G129" si="43">IF(D128-F128&lt;0,0,D128-F128)</f>
        <v>4429.7693333333318</v>
      </c>
      <c r="H128" s="29">
        <v>12</v>
      </c>
      <c r="I128" s="24">
        <v>0.1</v>
      </c>
      <c r="J128" s="22">
        <f t="shared" si="41"/>
        <v>1563.4480000000003</v>
      </c>
    </row>
    <row r="129" spans="2:10" x14ac:dyDescent="0.25">
      <c r="B129" s="39">
        <v>42292</v>
      </c>
      <c r="C129" s="38" t="s">
        <v>48</v>
      </c>
      <c r="D129" s="22">
        <v>15634.48</v>
      </c>
      <c r="E129" s="23">
        <f>2+12+12+12+12+12+12+12</f>
        <v>86</v>
      </c>
      <c r="F129" s="22">
        <f t="shared" si="42"/>
        <v>11204.710666666668</v>
      </c>
      <c r="G129" s="22">
        <f t="shared" si="43"/>
        <v>4429.7693333333318</v>
      </c>
      <c r="H129" s="29">
        <v>12</v>
      </c>
      <c r="I129" s="24">
        <v>0.1</v>
      </c>
      <c r="J129" s="22">
        <f t="shared" si="41"/>
        <v>1563.4480000000003</v>
      </c>
    </row>
    <row r="130" spans="2:10" x14ac:dyDescent="0.25">
      <c r="B130" s="39">
        <v>44482</v>
      </c>
      <c r="C130" s="38"/>
      <c r="D130" s="22">
        <v>8699</v>
      </c>
      <c r="E130" s="23">
        <f>2+12</f>
        <v>14</v>
      </c>
      <c r="F130" s="22">
        <f t="shared" ref="F130:F131" si="44">IF((((D130*I130)/12)*E130)&gt;D130,D130,((D130*I130)/12)*E130)</f>
        <v>1014.8833333333334</v>
      </c>
      <c r="G130" s="22">
        <f t="shared" ref="G130:G131" si="45">IF(D130-F130&lt;0,0,D130-F130)</f>
        <v>7684.1166666666668</v>
      </c>
      <c r="H130" s="29">
        <v>12</v>
      </c>
      <c r="I130" s="24">
        <v>0.1</v>
      </c>
      <c r="J130" s="22">
        <f t="shared" si="41"/>
        <v>869.90000000000009</v>
      </c>
    </row>
    <row r="131" spans="2:10" x14ac:dyDescent="0.25">
      <c r="B131" s="39">
        <v>44543</v>
      </c>
      <c r="C131" s="38"/>
      <c r="D131" s="22">
        <v>17998</v>
      </c>
      <c r="E131" s="23">
        <f>12</f>
        <v>12</v>
      </c>
      <c r="F131" s="22">
        <f t="shared" si="44"/>
        <v>1799.8000000000002</v>
      </c>
      <c r="G131" s="22">
        <f t="shared" si="45"/>
        <v>16198.2</v>
      </c>
      <c r="H131" s="29">
        <v>12</v>
      </c>
      <c r="I131" s="24">
        <v>0.1</v>
      </c>
      <c r="J131" s="22">
        <f t="shared" si="41"/>
        <v>1799.8000000000002</v>
      </c>
    </row>
    <row r="132" spans="2:10" x14ac:dyDescent="0.25">
      <c r="B132" s="39">
        <v>44562</v>
      </c>
      <c r="C132" s="38"/>
      <c r="D132" s="22">
        <v>9599</v>
      </c>
      <c r="E132" s="23">
        <f>12</f>
        <v>12</v>
      </c>
      <c r="F132" s="22">
        <f t="shared" ref="F132:F136" si="46">IF((((D132*I132)/12)*E132)&gt;D132,D132,((D132*I132)/12)*E132)</f>
        <v>959.90000000000009</v>
      </c>
      <c r="G132" s="22">
        <f t="shared" ref="G132:G136" si="47">IF(D132-F132&lt;0,0,D132-F132)</f>
        <v>8639.1</v>
      </c>
      <c r="H132" s="29">
        <v>12</v>
      </c>
      <c r="I132" s="24">
        <v>0.1</v>
      </c>
      <c r="J132" s="22">
        <f t="shared" si="41"/>
        <v>959.90000000000009</v>
      </c>
    </row>
    <row r="133" spans="2:10" x14ac:dyDescent="0.25">
      <c r="B133" s="39">
        <v>44562</v>
      </c>
      <c r="C133" s="38"/>
      <c r="D133" s="22">
        <v>8999</v>
      </c>
      <c r="E133" s="23">
        <f>12</f>
        <v>12</v>
      </c>
      <c r="F133" s="22">
        <f t="shared" si="46"/>
        <v>899.90000000000009</v>
      </c>
      <c r="G133" s="22">
        <f t="shared" si="47"/>
        <v>8099.1</v>
      </c>
      <c r="H133" s="29">
        <v>12</v>
      </c>
      <c r="I133" s="24">
        <v>0.1</v>
      </c>
      <c r="J133" s="22">
        <f t="shared" si="41"/>
        <v>899.90000000000009</v>
      </c>
    </row>
    <row r="134" spans="2:10" x14ac:dyDescent="0.25">
      <c r="B134" s="39">
        <v>44925</v>
      </c>
      <c r="C134" s="38"/>
      <c r="D134" s="22">
        <v>23499</v>
      </c>
      <c r="E134" s="23">
        <v>0</v>
      </c>
      <c r="F134" s="22">
        <f t="shared" si="46"/>
        <v>0</v>
      </c>
      <c r="G134" s="22">
        <f t="shared" si="47"/>
        <v>23499</v>
      </c>
      <c r="H134" s="29">
        <v>12</v>
      </c>
      <c r="I134" s="24">
        <v>0.1</v>
      </c>
      <c r="J134" s="22">
        <f t="shared" si="41"/>
        <v>2349.9</v>
      </c>
    </row>
    <row r="135" spans="2:10" x14ac:dyDescent="0.25">
      <c r="B135" s="39">
        <v>44925</v>
      </c>
      <c r="C135" s="38"/>
      <c r="D135" s="22">
        <v>16397.990000000002</v>
      </c>
      <c r="E135" s="23">
        <v>0</v>
      </c>
      <c r="F135" s="22">
        <f t="shared" si="46"/>
        <v>0</v>
      </c>
      <c r="G135" s="22">
        <f t="shared" si="47"/>
        <v>16397.990000000002</v>
      </c>
      <c r="H135" s="29">
        <v>12</v>
      </c>
      <c r="I135" s="24">
        <v>0.1</v>
      </c>
      <c r="J135" s="22">
        <f t="shared" si="41"/>
        <v>1639.7990000000002</v>
      </c>
    </row>
    <row r="136" spans="2:10" x14ac:dyDescent="0.25">
      <c r="B136" s="39">
        <v>44925</v>
      </c>
      <c r="C136" s="38"/>
      <c r="D136" s="22">
        <v>13998</v>
      </c>
      <c r="E136" s="23">
        <v>0</v>
      </c>
      <c r="F136" s="22">
        <f t="shared" si="46"/>
        <v>0</v>
      </c>
      <c r="G136" s="22">
        <f t="shared" si="47"/>
        <v>13998</v>
      </c>
      <c r="H136" s="29">
        <v>12</v>
      </c>
      <c r="I136" s="24">
        <v>0.1</v>
      </c>
      <c r="J136" s="22">
        <f t="shared" si="41"/>
        <v>1399.8000000000002</v>
      </c>
    </row>
    <row r="137" spans="2:10" x14ac:dyDescent="0.25">
      <c r="B137" s="56" t="s">
        <v>49</v>
      </c>
      <c r="C137" s="21"/>
      <c r="D137" s="30">
        <f>SUM(D122:D136)</f>
        <v>207258.94999999998</v>
      </c>
      <c r="E137" s="31"/>
      <c r="F137" s="30">
        <f t="shared" ref="F137:G137" si="48">SUM(F122:F136)</f>
        <v>95990.571333333311</v>
      </c>
      <c r="G137" s="30">
        <f t="shared" si="48"/>
        <v>111268.37866666667</v>
      </c>
      <c r="H137" s="31"/>
      <c r="I137" s="31"/>
      <c r="J137" s="30">
        <f>SUM(J122:J136)</f>
        <v>18272.561666666665</v>
      </c>
    </row>
    <row r="138" spans="2:10" x14ac:dyDescent="0.25">
      <c r="B138" s="56"/>
      <c r="C138" s="18" t="s">
        <v>53</v>
      </c>
      <c r="D138" s="22"/>
      <c r="E138" s="23"/>
      <c r="F138" s="22"/>
      <c r="G138" s="22"/>
      <c r="H138" s="28"/>
      <c r="I138" s="24"/>
      <c r="J138" s="22"/>
    </row>
    <row r="139" spans="2:10" x14ac:dyDescent="0.25">
      <c r="B139" s="39">
        <v>41387</v>
      </c>
      <c r="C139" s="38" t="s">
        <v>50</v>
      </c>
      <c r="D139" s="22">
        <v>4759.2700000000004</v>
      </c>
      <c r="E139" s="23">
        <f>7+12+12+12+12+12+12+12+12+12</f>
        <v>115</v>
      </c>
      <c r="F139" s="22">
        <f t="shared" ref="F139:F151" si="49">IF((((D139*I139)/12)*E139)&gt;D139,D139,((D139*I139)/12)*E139)</f>
        <v>4759.2700000000004</v>
      </c>
      <c r="G139" s="22">
        <f t="shared" ref="G139:G151" si="50">IF(D139-F139&lt;0,0,D139-F139)</f>
        <v>0</v>
      </c>
      <c r="H139" s="29">
        <v>12</v>
      </c>
      <c r="I139" s="24">
        <v>0.11</v>
      </c>
      <c r="J139" s="22">
        <f t="shared" ref="J139:J151" si="51">IF(G139&lt;((D139*I139)/12)*H139,G139,((D139*I139)/12)*H139)</f>
        <v>0</v>
      </c>
    </row>
    <row r="140" spans="2:10" x14ac:dyDescent="0.25">
      <c r="B140" s="39">
        <v>41387</v>
      </c>
      <c r="C140" s="38" t="s">
        <v>50</v>
      </c>
      <c r="D140" s="22">
        <v>4759.2700000000004</v>
      </c>
      <c r="E140" s="23">
        <f t="shared" ref="E140:E141" si="52">7+12+12+12+12+12+12+12+12+12</f>
        <v>115</v>
      </c>
      <c r="F140" s="22">
        <f t="shared" ref="F140:F148" si="53">IF((((D140*I140)/12)*E140)&gt;D140,D140,((D140*I140)/12)*E140)</f>
        <v>4759.2700000000004</v>
      </c>
      <c r="G140" s="22">
        <f t="shared" ref="G140:G148" si="54">IF(D140-F140&lt;0,0,D140-F140)</f>
        <v>0</v>
      </c>
      <c r="H140" s="29">
        <v>12</v>
      </c>
      <c r="I140" s="24">
        <v>0.11</v>
      </c>
      <c r="J140" s="22">
        <f t="shared" si="51"/>
        <v>0</v>
      </c>
    </row>
    <row r="141" spans="2:10" x14ac:dyDescent="0.25">
      <c r="B141" s="39">
        <v>41387</v>
      </c>
      <c r="C141" s="38" t="s">
        <v>50</v>
      </c>
      <c r="D141" s="22">
        <v>4759.2700000000004</v>
      </c>
      <c r="E141" s="23">
        <f t="shared" si="52"/>
        <v>115</v>
      </c>
      <c r="F141" s="22">
        <f t="shared" si="53"/>
        <v>4759.2700000000004</v>
      </c>
      <c r="G141" s="22">
        <f t="shared" si="54"/>
        <v>0</v>
      </c>
      <c r="H141" s="29">
        <v>12</v>
      </c>
      <c r="I141" s="24">
        <v>0.11</v>
      </c>
      <c r="J141" s="22">
        <f t="shared" si="51"/>
        <v>0</v>
      </c>
    </row>
    <row r="142" spans="2:10" x14ac:dyDescent="0.25">
      <c r="B142" s="39">
        <v>41523</v>
      </c>
      <c r="C142" s="38" t="s">
        <v>50</v>
      </c>
      <c r="D142" s="22">
        <v>5098.2</v>
      </c>
      <c r="E142" s="23">
        <f>3+12+12+12+12+12+12+12+12+12</f>
        <v>111</v>
      </c>
      <c r="F142" s="22">
        <f t="shared" si="53"/>
        <v>5098.2</v>
      </c>
      <c r="G142" s="22">
        <f t="shared" si="54"/>
        <v>0</v>
      </c>
      <c r="H142" s="29">
        <v>12</v>
      </c>
      <c r="I142" s="24">
        <v>0.11</v>
      </c>
      <c r="J142" s="22">
        <f t="shared" si="51"/>
        <v>0</v>
      </c>
    </row>
    <row r="143" spans="2:10" x14ac:dyDescent="0.25">
      <c r="B143" s="39">
        <v>41523</v>
      </c>
      <c r="C143" s="38" t="s">
        <v>51</v>
      </c>
      <c r="D143" s="22">
        <v>2900</v>
      </c>
      <c r="E143" s="23">
        <f>3+12+12+12+12+12+12+12+12+12</f>
        <v>111</v>
      </c>
      <c r="F143" s="22">
        <f t="shared" si="53"/>
        <v>2900</v>
      </c>
      <c r="G143" s="22">
        <f t="shared" si="54"/>
        <v>0</v>
      </c>
      <c r="H143" s="29">
        <v>12</v>
      </c>
      <c r="I143" s="24">
        <v>0.11</v>
      </c>
      <c r="J143" s="22">
        <f t="shared" si="51"/>
        <v>0</v>
      </c>
    </row>
    <row r="144" spans="2:10" x14ac:dyDescent="0.25">
      <c r="B144" s="39">
        <v>41865</v>
      </c>
      <c r="C144" s="38" t="s">
        <v>50</v>
      </c>
      <c r="D144" s="22">
        <v>8294</v>
      </c>
      <c r="E144" s="23">
        <f>4+12+12+12+12+12+12+12+12</f>
        <v>100</v>
      </c>
      <c r="F144" s="22">
        <f t="shared" si="53"/>
        <v>7602.8333333333339</v>
      </c>
      <c r="G144" s="22">
        <f t="shared" si="54"/>
        <v>691.16666666666606</v>
      </c>
      <c r="H144" s="29">
        <v>12</v>
      </c>
      <c r="I144" s="24">
        <v>0.11</v>
      </c>
      <c r="J144" s="22">
        <f t="shared" si="51"/>
        <v>691.16666666666606</v>
      </c>
    </row>
    <row r="145" spans="2:10" x14ac:dyDescent="0.25">
      <c r="B145" s="39">
        <v>41865</v>
      </c>
      <c r="C145" s="38" t="s">
        <v>50</v>
      </c>
      <c r="D145" s="22">
        <v>8294</v>
      </c>
      <c r="E145" s="23">
        <f>4+12+12+12+12+12+12+12+12</f>
        <v>100</v>
      </c>
      <c r="F145" s="22">
        <f t="shared" si="53"/>
        <v>7602.8333333333339</v>
      </c>
      <c r="G145" s="22">
        <f t="shared" si="54"/>
        <v>691.16666666666606</v>
      </c>
      <c r="H145" s="29">
        <v>12</v>
      </c>
      <c r="I145" s="24">
        <v>0.11</v>
      </c>
      <c r="J145" s="22">
        <f t="shared" si="51"/>
        <v>691.16666666666606</v>
      </c>
    </row>
    <row r="146" spans="2:10" x14ac:dyDescent="0.25">
      <c r="B146" s="39">
        <v>41956</v>
      </c>
      <c r="C146" s="38" t="s">
        <v>52</v>
      </c>
      <c r="D146" s="22">
        <v>16934.84</v>
      </c>
      <c r="E146" s="23">
        <f>1+12+12+12+12+12+12+12+12</f>
        <v>97</v>
      </c>
      <c r="F146" s="22">
        <f t="shared" si="53"/>
        <v>15057.895233333333</v>
      </c>
      <c r="G146" s="22">
        <f t="shared" si="54"/>
        <v>1876.9447666666674</v>
      </c>
      <c r="H146" s="29">
        <v>12</v>
      </c>
      <c r="I146" s="24">
        <v>0.11</v>
      </c>
      <c r="J146" s="22">
        <f t="shared" si="51"/>
        <v>1862.8323999999998</v>
      </c>
    </row>
    <row r="147" spans="2:10" x14ac:dyDescent="0.25">
      <c r="B147" s="39">
        <v>41956</v>
      </c>
      <c r="C147" s="38" t="s">
        <v>52</v>
      </c>
      <c r="D147" s="22">
        <v>16934.84</v>
      </c>
      <c r="E147" s="23">
        <f t="shared" ref="E147:E151" si="55">1+12+12+12+12+12+12+12+12</f>
        <v>97</v>
      </c>
      <c r="F147" s="22">
        <f t="shared" si="53"/>
        <v>15057.895233333333</v>
      </c>
      <c r="G147" s="22">
        <f t="shared" si="54"/>
        <v>1876.9447666666674</v>
      </c>
      <c r="H147" s="29">
        <v>12</v>
      </c>
      <c r="I147" s="24">
        <v>0.11</v>
      </c>
      <c r="J147" s="22">
        <f t="shared" si="51"/>
        <v>1862.8323999999998</v>
      </c>
    </row>
    <row r="148" spans="2:10" x14ac:dyDescent="0.25">
      <c r="B148" s="39">
        <v>41956</v>
      </c>
      <c r="C148" s="38" t="s">
        <v>52</v>
      </c>
      <c r="D148" s="22">
        <v>16934.84</v>
      </c>
      <c r="E148" s="23">
        <f t="shared" si="55"/>
        <v>97</v>
      </c>
      <c r="F148" s="22">
        <f t="shared" si="53"/>
        <v>15057.895233333333</v>
      </c>
      <c r="G148" s="22">
        <f t="shared" si="54"/>
        <v>1876.9447666666674</v>
      </c>
      <c r="H148" s="29">
        <v>12</v>
      </c>
      <c r="I148" s="24">
        <v>0.11</v>
      </c>
      <c r="J148" s="22">
        <f t="shared" si="51"/>
        <v>1862.8323999999998</v>
      </c>
    </row>
    <row r="149" spans="2:10" x14ac:dyDescent="0.25">
      <c r="B149" s="39">
        <v>41956</v>
      </c>
      <c r="C149" s="38" t="s">
        <v>52</v>
      </c>
      <c r="D149" s="22">
        <v>16934.84</v>
      </c>
      <c r="E149" s="23">
        <f t="shared" si="55"/>
        <v>97</v>
      </c>
      <c r="F149" s="22">
        <f t="shared" si="49"/>
        <v>15057.895233333333</v>
      </c>
      <c r="G149" s="22">
        <f t="shared" si="50"/>
        <v>1876.9447666666674</v>
      </c>
      <c r="H149" s="29">
        <v>12</v>
      </c>
      <c r="I149" s="24">
        <v>0.11</v>
      </c>
      <c r="J149" s="22">
        <f t="shared" si="51"/>
        <v>1862.8323999999998</v>
      </c>
    </row>
    <row r="150" spans="2:10" x14ac:dyDescent="0.25">
      <c r="B150" s="39">
        <v>41956</v>
      </c>
      <c r="C150" s="38" t="s">
        <v>52</v>
      </c>
      <c r="D150" s="22">
        <v>16934.84</v>
      </c>
      <c r="E150" s="23">
        <f t="shared" si="55"/>
        <v>97</v>
      </c>
      <c r="F150" s="22">
        <f t="shared" si="49"/>
        <v>15057.895233333333</v>
      </c>
      <c r="G150" s="22">
        <f t="shared" si="50"/>
        <v>1876.9447666666674</v>
      </c>
      <c r="H150" s="29">
        <v>12</v>
      </c>
      <c r="I150" s="24">
        <v>0.11</v>
      </c>
      <c r="J150" s="22">
        <f t="shared" si="51"/>
        <v>1862.8323999999998</v>
      </c>
    </row>
    <row r="151" spans="2:10" x14ac:dyDescent="0.25">
      <c r="B151" s="39">
        <v>41956</v>
      </c>
      <c r="C151" s="38" t="s">
        <v>52</v>
      </c>
      <c r="D151" s="22">
        <v>16934.84</v>
      </c>
      <c r="E151" s="23">
        <f t="shared" si="55"/>
        <v>97</v>
      </c>
      <c r="F151" s="22">
        <f t="shared" si="49"/>
        <v>15057.895233333333</v>
      </c>
      <c r="G151" s="22">
        <f t="shared" si="50"/>
        <v>1876.9447666666674</v>
      </c>
      <c r="H151" s="29">
        <v>12</v>
      </c>
      <c r="I151" s="24">
        <v>0.11</v>
      </c>
      <c r="J151" s="22">
        <f t="shared" si="51"/>
        <v>1862.8323999999998</v>
      </c>
    </row>
    <row r="152" spans="2:10" x14ac:dyDescent="0.25">
      <c r="B152" s="57" t="s">
        <v>54</v>
      </c>
      <c r="C152" s="38"/>
      <c r="D152" s="30">
        <f>SUM(D139:D151)</f>
        <v>140473.04999999999</v>
      </c>
      <c r="E152" s="44"/>
      <c r="F152" s="30">
        <f t="shared" ref="F152:G152" si="56">SUM(F139:F151)</f>
        <v>127829.04806666666</v>
      </c>
      <c r="G152" s="30">
        <f t="shared" si="56"/>
        <v>12644.001933333337</v>
      </c>
      <c r="H152" s="45"/>
      <c r="I152" s="46"/>
      <c r="J152" s="30">
        <f>SUM(J139:J151)</f>
        <v>12559.32773333333</v>
      </c>
    </row>
    <row r="153" spans="2:10" x14ac:dyDescent="0.25">
      <c r="B153" s="57"/>
      <c r="C153" s="21"/>
      <c r="D153" s="22"/>
      <c r="E153" s="23"/>
      <c r="F153" s="22"/>
      <c r="G153" s="22"/>
      <c r="H153" s="28"/>
      <c r="I153" s="24"/>
      <c r="J153" s="22"/>
    </row>
    <row r="154" spans="2:10" x14ac:dyDescent="0.25">
      <c r="B154" s="39">
        <v>41860</v>
      </c>
      <c r="C154" s="38" t="s">
        <v>55</v>
      </c>
      <c r="D154" s="22">
        <v>881.6</v>
      </c>
      <c r="E154" s="23">
        <f>4+12+12+12+12+12+12+12+12</f>
        <v>100</v>
      </c>
      <c r="F154" s="22">
        <f t="shared" ref="F154:F166" si="57">IF((((D154*I154)/12)*E154)&gt;D154,D154,((D154*I154)/12)*E154)</f>
        <v>734.66666666666674</v>
      </c>
      <c r="G154" s="22">
        <f t="shared" ref="G154:G166" si="58">IF(D154-F154&lt;0,0,D154-F154)</f>
        <v>146.93333333333328</v>
      </c>
      <c r="H154" s="29">
        <v>12</v>
      </c>
      <c r="I154" s="24">
        <v>0.1</v>
      </c>
      <c r="J154" s="22">
        <f t="shared" ref="J154:J181" si="59">IF(G154&lt;((D154*I154)/12)*H154,G154,((D154*I154)/12)*H154)</f>
        <v>88.160000000000011</v>
      </c>
    </row>
    <row r="155" spans="2:10" x14ac:dyDescent="0.25">
      <c r="B155" s="39">
        <v>41860</v>
      </c>
      <c r="C155" s="38" t="s">
        <v>56</v>
      </c>
      <c r="D155" s="22">
        <v>855.21</v>
      </c>
      <c r="E155" s="23">
        <f>4+12+12+12+12+12+12+12+12</f>
        <v>100</v>
      </c>
      <c r="F155" s="22">
        <f t="shared" si="57"/>
        <v>712.67500000000018</v>
      </c>
      <c r="G155" s="22">
        <f t="shared" si="58"/>
        <v>142.53499999999985</v>
      </c>
      <c r="H155" s="29">
        <v>12</v>
      </c>
      <c r="I155" s="24">
        <v>0.1</v>
      </c>
      <c r="J155" s="22">
        <f t="shared" si="59"/>
        <v>85.521000000000015</v>
      </c>
    </row>
    <row r="156" spans="2:10" x14ac:dyDescent="0.25">
      <c r="B156" s="39">
        <v>41860</v>
      </c>
      <c r="C156" s="38" t="s">
        <v>56</v>
      </c>
      <c r="D156" s="22">
        <v>855.21</v>
      </c>
      <c r="E156" s="23">
        <f t="shared" ref="E156:E178" si="60">4+12+12+12+12+12+12+12+12</f>
        <v>100</v>
      </c>
      <c r="F156" s="22">
        <f t="shared" si="57"/>
        <v>712.67500000000018</v>
      </c>
      <c r="G156" s="22">
        <f t="shared" si="58"/>
        <v>142.53499999999985</v>
      </c>
      <c r="H156" s="29">
        <v>12</v>
      </c>
      <c r="I156" s="24">
        <v>0.1</v>
      </c>
      <c r="J156" s="22">
        <f t="shared" si="59"/>
        <v>85.521000000000015</v>
      </c>
    </row>
    <row r="157" spans="2:10" x14ac:dyDescent="0.25">
      <c r="B157" s="39">
        <v>41860</v>
      </c>
      <c r="C157" s="38" t="s">
        <v>56</v>
      </c>
      <c r="D157" s="22">
        <v>855.21</v>
      </c>
      <c r="E157" s="23">
        <f t="shared" si="60"/>
        <v>100</v>
      </c>
      <c r="F157" s="22">
        <f t="shared" si="57"/>
        <v>712.67500000000018</v>
      </c>
      <c r="G157" s="22">
        <f t="shared" si="58"/>
        <v>142.53499999999985</v>
      </c>
      <c r="H157" s="29">
        <v>12</v>
      </c>
      <c r="I157" s="24">
        <v>0.1</v>
      </c>
      <c r="J157" s="22">
        <f t="shared" si="59"/>
        <v>85.521000000000015</v>
      </c>
    </row>
    <row r="158" spans="2:10" x14ac:dyDescent="0.25">
      <c r="B158" s="39">
        <v>41860</v>
      </c>
      <c r="C158" s="38" t="s">
        <v>56</v>
      </c>
      <c r="D158" s="22">
        <v>855.21</v>
      </c>
      <c r="E158" s="23">
        <f t="shared" si="60"/>
        <v>100</v>
      </c>
      <c r="F158" s="22">
        <f t="shared" si="57"/>
        <v>712.67500000000018</v>
      </c>
      <c r="G158" s="22">
        <f t="shared" si="58"/>
        <v>142.53499999999985</v>
      </c>
      <c r="H158" s="29">
        <v>12</v>
      </c>
      <c r="I158" s="24">
        <v>0.1</v>
      </c>
      <c r="J158" s="22">
        <f t="shared" si="59"/>
        <v>85.521000000000015</v>
      </c>
    </row>
    <row r="159" spans="2:10" x14ac:dyDescent="0.25">
      <c r="B159" s="39">
        <v>41860</v>
      </c>
      <c r="C159" s="38" t="s">
        <v>56</v>
      </c>
      <c r="D159" s="22">
        <v>855.21</v>
      </c>
      <c r="E159" s="23">
        <f t="shared" si="60"/>
        <v>100</v>
      </c>
      <c r="F159" s="22">
        <f t="shared" si="57"/>
        <v>712.67500000000018</v>
      </c>
      <c r="G159" s="22">
        <f t="shared" si="58"/>
        <v>142.53499999999985</v>
      </c>
      <c r="H159" s="29">
        <v>12</v>
      </c>
      <c r="I159" s="24">
        <v>0.1</v>
      </c>
      <c r="J159" s="22">
        <f t="shared" si="59"/>
        <v>85.521000000000015</v>
      </c>
    </row>
    <row r="160" spans="2:10" x14ac:dyDescent="0.25">
      <c r="B160" s="39">
        <v>41860</v>
      </c>
      <c r="C160" s="38" t="s">
        <v>56</v>
      </c>
      <c r="D160" s="22">
        <v>855.21</v>
      </c>
      <c r="E160" s="23">
        <f t="shared" si="60"/>
        <v>100</v>
      </c>
      <c r="F160" s="22">
        <f t="shared" si="57"/>
        <v>712.67500000000018</v>
      </c>
      <c r="G160" s="22">
        <f t="shared" si="58"/>
        <v>142.53499999999985</v>
      </c>
      <c r="H160" s="29">
        <v>12</v>
      </c>
      <c r="I160" s="24">
        <v>0.1</v>
      </c>
      <c r="J160" s="22">
        <f t="shared" si="59"/>
        <v>85.521000000000015</v>
      </c>
    </row>
    <row r="161" spans="2:10" x14ac:dyDescent="0.25">
      <c r="B161" s="39">
        <v>41860</v>
      </c>
      <c r="C161" s="38" t="s">
        <v>56</v>
      </c>
      <c r="D161" s="22">
        <v>855.21</v>
      </c>
      <c r="E161" s="23">
        <f t="shared" si="60"/>
        <v>100</v>
      </c>
      <c r="F161" s="22">
        <f t="shared" si="57"/>
        <v>712.67500000000018</v>
      </c>
      <c r="G161" s="22">
        <f t="shared" si="58"/>
        <v>142.53499999999985</v>
      </c>
      <c r="H161" s="29">
        <v>12</v>
      </c>
      <c r="I161" s="24">
        <v>0.1</v>
      </c>
      <c r="J161" s="22">
        <f t="shared" si="59"/>
        <v>85.521000000000015</v>
      </c>
    </row>
    <row r="162" spans="2:10" x14ac:dyDescent="0.25">
      <c r="B162" s="39">
        <v>41860</v>
      </c>
      <c r="C162" s="38" t="s">
        <v>56</v>
      </c>
      <c r="D162" s="22">
        <v>855.21</v>
      </c>
      <c r="E162" s="23">
        <f t="shared" si="60"/>
        <v>100</v>
      </c>
      <c r="F162" s="22">
        <f t="shared" si="57"/>
        <v>712.67500000000018</v>
      </c>
      <c r="G162" s="22">
        <f t="shared" si="58"/>
        <v>142.53499999999985</v>
      </c>
      <c r="H162" s="29">
        <v>12</v>
      </c>
      <c r="I162" s="24">
        <v>0.1</v>
      </c>
      <c r="J162" s="22">
        <f t="shared" si="59"/>
        <v>85.521000000000015</v>
      </c>
    </row>
    <row r="163" spans="2:10" x14ac:dyDescent="0.25">
      <c r="B163" s="39">
        <v>41860</v>
      </c>
      <c r="C163" s="38" t="s">
        <v>56</v>
      </c>
      <c r="D163" s="22">
        <v>855.21</v>
      </c>
      <c r="E163" s="23">
        <f t="shared" si="60"/>
        <v>100</v>
      </c>
      <c r="F163" s="22">
        <f t="shared" si="57"/>
        <v>712.67500000000018</v>
      </c>
      <c r="G163" s="22">
        <f t="shared" si="58"/>
        <v>142.53499999999985</v>
      </c>
      <c r="H163" s="29">
        <v>12</v>
      </c>
      <c r="I163" s="24">
        <v>0.1</v>
      </c>
      <c r="J163" s="22">
        <f t="shared" si="59"/>
        <v>85.521000000000015</v>
      </c>
    </row>
    <row r="164" spans="2:10" x14ac:dyDescent="0.25">
      <c r="B164" s="39">
        <v>41860</v>
      </c>
      <c r="C164" s="38" t="s">
        <v>56</v>
      </c>
      <c r="D164" s="22">
        <v>855.21</v>
      </c>
      <c r="E164" s="23">
        <f t="shared" si="60"/>
        <v>100</v>
      </c>
      <c r="F164" s="22">
        <f t="shared" si="57"/>
        <v>712.67500000000018</v>
      </c>
      <c r="G164" s="22">
        <f t="shared" si="58"/>
        <v>142.53499999999985</v>
      </c>
      <c r="H164" s="29">
        <v>12</v>
      </c>
      <c r="I164" s="24">
        <v>0.1</v>
      </c>
      <c r="J164" s="22">
        <f t="shared" si="59"/>
        <v>85.521000000000015</v>
      </c>
    </row>
    <row r="165" spans="2:10" x14ac:dyDescent="0.25">
      <c r="B165" s="39">
        <v>41860</v>
      </c>
      <c r="C165" s="38" t="s">
        <v>56</v>
      </c>
      <c r="D165" s="22">
        <v>855.21</v>
      </c>
      <c r="E165" s="23">
        <f t="shared" si="60"/>
        <v>100</v>
      </c>
      <c r="F165" s="22">
        <f t="shared" si="57"/>
        <v>712.67500000000018</v>
      </c>
      <c r="G165" s="22">
        <f t="shared" si="58"/>
        <v>142.53499999999985</v>
      </c>
      <c r="H165" s="29">
        <v>12</v>
      </c>
      <c r="I165" s="24">
        <v>0.1</v>
      </c>
      <c r="J165" s="22">
        <f t="shared" si="59"/>
        <v>85.521000000000015</v>
      </c>
    </row>
    <row r="166" spans="2:10" x14ac:dyDescent="0.25">
      <c r="B166" s="39">
        <v>41860</v>
      </c>
      <c r="C166" s="38" t="s">
        <v>56</v>
      </c>
      <c r="D166" s="22">
        <v>855.21</v>
      </c>
      <c r="E166" s="23">
        <f t="shared" si="60"/>
        <v>100</v>
      </c>
      <c r="F166" s="22">
        <f t="shared" si="57"/>
        <v>712.67500000000018</v>
      </c>
      <c r="G166" s="22">
        <f t="shared" si="58"/>
        <v>142.53499999999985</v>
      </c>
      <c r="H166" s="29">
        <v>12</v>
      </c>
      <c r="I166" s="24">
        <v>0.1</v>
      </c>
      <c r="J166" s="22">
        <f t="shared" si="59"/>
        <v>85.521000000000015</v>
      </c>
    </row>
    <row r="167" spans="2:10" x14ac:dyDescent="0.25">
      <c r="B167" s="39">
        <v>41860</v>
      </c>
      <c r="C167" s="38" t="s">
        <v>57</v>
      </c>
      <c r="D167" s="22">
        <v>1089.53</v>
      </c>
      <c r="E167" s="23">
        <f t="shared" si="60"/>
        <v>100</v>
      </c>
      <c r="F167" s="22">
        <f t="shared" ref="F167:F178" si="61">IF((((D167*I167)/12)*E167)&gt;D167,D167,((D167*I167)/12)*E167)</f>
        <v>907.94166666666672</v>
      </c>
      <c r="G167" s="22">
        <f t="shared" ref="G167:G178" si="62">IF(D167-F167&lt;0,0,D167-F167)</f>
        <v>181.58833333333325</v>
      </c>
      <c r="H167" s="29">
        <v>12</v>
      </c>
      <c r="I167" s="24">
        <v>0.1</v>
      </c>
      <c r="J167" s="22">
        <f t="shared" si="59"/>
        <v>108.953</v>
      </c>
    </row>
    <row r="168" spans="2:10" x14ac:dyDescent="0.25">
      <c r="B168" s="39">
        <v>41860</v>
      </c>
      <c r="C168" s="38" t="s">
        <v>57</v>
      </c>
      <c r="D168" s="22">
        <v>1089.53</v>
      </c>
      <c r="E168" s="23">
        <f t="shared" si="60"/>
        <v>100</v>
      </c>
      <c r="F168" s="22">
        <f t="shared" si="61"/>
        <v>907.94166666666672</v>
      </c>
      <c r="G168" s="22">
        <f t="shared" si="62"/>
        <v>181.58833333333325</v>
      </c>
      <c r="H168" s="29">
        <v>12</v>
      </c>
      <c r="I168" s="24">
        <v>0.1</v>
      </c>
      <c r="J168" s="22">
        <f t="shared" si="59"/>
        <v>108.953</v>
      </c>
    </row>
    <row r="169" spans="2:10" x14ac:dyDescent="0.25">
      <c r="B169" s="39">
        <v>41860</v>
      </c>
      <c r="C169" s="38" t="s">
        <v>57</v>
      </c>
      <c r="D169" s="22">
        <v>1089.53</v>
      </c>
      <c r="E169" s="23">
        <f t="shared" si="60"/>
        <v>100</v>
      </c>
      <c r="F169" s="22">
        <f t="shared" si="61"/>
        <v>907.94166666666672</v>
      </c>
      <c r="G169" s="22">
        <f t="shared" si="62"/>
        <v>181.58833333333325</v>
      </c>
      <c r="H169" s="29">
        <v>12</v>
      </c>
      <c r="I169" s="24">
        <v>0.1</v>
      </c>
      <c r="J169" s="22">
        <f t="shared" si="59"/>
        <v>108.953</v>
      </c>
    </row>
    <row r="170" spans="2:10" x14ac:dyDescent="0.25">
      <c r="B170" s="39">
        <v>41860</v>
      </c>
      <c r="C170" s="38" t="s">
        <v>57</v>
      </c>
      <c r="D170" s="22">
        <v>1089.53</v>
      </c>
      <c r="E170" s="23">
        <f t="shared" si="60"/>
        <v>100</v>
      </c>
      <c r="F170" s="22">
        <f t="shared" si="61"/>
        <v>907.94166666666672</v>
      </c>
      <c r="G170" s="22">
        <f t="shared" si="62"/>
        <v>181.58833333333325</v>
      </c>
      <c r="H170" s="29">
        <v>12</v>
      </c>
      <c r="I170" s="24">
        <v>0.1</v>
      </c>
      <c r="J170" s="22">
        <f t="shared" si="59"/>
        <v>108.953</v>
      </c>
    </row>
    <row r="171" spans="2:10" x14ac:dyDescent="0.25">
      <c r="B171" s="39">
        <v>41860</v>
      </c>
      <c r="C171" s="38" t="s">
        <v>57</v>
      </c>
      <c r="D171" s="22">
        <v>1089.53</v>
      </c>
      <c r="E171" s="23">
        <f t="shared" si="60"/>
        <v>100</v>
      </c>
      <c r="F171" s="22">
        <f t="shared" si="61"/>
        <v>907.94166666666672</v>
      </c>
      <c r="G171" s="22">
        <f t="shared" si="62"/>
        <v>181.58833333333325</v>
      </c>
      <c r="H171" s="29">
        <v>12</v>
      </c>
      <c r="I171" s="24">
        <v>0.1</v>
      </c>
      <c r="J171" s="22">
        <f t="shared" si="59"/>
        <v>108.953</v>
      </c>
    </row>
    <row r="172" spans="2:10" x14ac:dyDescent="0.25">
      <c r="B172" s="39">
        <v>41860</v>
      </c>
      <c r="C172" s="38" t="s">
        <v>57</v>
      </c>
      <c r="D172" s="22">
        <v>1089.53</v>
      </c>
      <c r="E172" s="23">
        <f t="shared" si="60"/>
        <v>100</v>
      </c>
      <c r="F172" s="22">
        <f t="shared" si="61"/>
        <v>907.94166666666672</v>
      </c>
      <c r="G172" s="22">
        <f t="shared" si="62"/>
        <v>181.58833333333325</v>
      </c>
      <c r="H172" s="29">
        <v>12</v>
      </c>
      <c r="I172" s="24">
        <v>0.1</v>
      </c>
      <c r="J172" s="22">
        <f t="shared" si="59"/>
        <v>108.953</v>
      </c>
    </row>
    <row r="173" spans="2:10" x14ac:dyDescent="0.25">
      <c r="B173" s="39">
        <v>41860</v>
      </c>
      <c r="C173" s="38" t="s">
        <v>57</v>
      </c>
      <c r="D173" s="22">
        <v>1089.53</v>
      </c>
      <c r="E173" s="23">
        <f t="shared" si="60"/>
        <v>100</v>
      </c>
      <c r="F173" s="22">
        <f t="shared" si="61"/>
        <v>907.94166666666672</v>
      </c>
      <c r="G173" s="22">
        <f t="shared" si="62"/>
        <v>181.58833333333325</v>
      </c>
      <c r="H173" s="29">
        <v>12</v>
      </c>
      <c r="I173" s="24">
        <v>0.1</v>
      </c>
      <c r="J173" s="22">
        <f t="shared" si="59"/>
        <v>108.953</v>
      </c>
    </row>
    <row r="174" spans="2:10" x14ac:dyDescent="0.25">
      <c r="B174" s="39">
        <v>41860</v>
      </c>
      <c r="C174" s="38" t="s">
        <v>57</v>
      </c>
      <c r="D174" s="22">
        <v>1089.53</v>
      </c>
      <c r="E174" s="23">
        <f t="shared" si="60"/>
        <v>100</v>
      </c>
      <c r="F174" s="22">
        <f t="shared" si="61"/>
        <v>907.94166666666672</v>
      </c>
      <c r="G174" s="22">
        <f t="shared" si="62"/>
        <v>181.58833333333325</v>
      </c>
      <c r="H174" s="29">
        <v>12</v>
      </c>
      <c r="I174" s="24">
        <v>0.1</v>
      </c>
      <c r="J174" s="22">
        <f t="shared" si="59"/>
        <v>108.953</v>
      </c>
    </row>
    <row r="175" spans="2:10" x14ac:dyDescent="0.25">
      <c r="B175" s="39">
        <v>41860</v>
      </c>
      <c r="C175" s="38" t="s">
        <v>57</v>
      </c>
      <c r="D175" s="22">
        <v>1089.53</v>
      </c>
      <c r="E175" s="23">
        <f t="shared" si="60"/>
        <v>100</v>
      </c>
      <c r="F175" s="22">
        <f t="shared" si="61"/>
        <v>907.94166666666672</v>
      </c>
      <c r="G175" s="22">
        <f t="shared" si="62"/>
        <v>181.58833333333325</v>
      </c>
      <c r="H175" s="29">
        <v>12</v>
      </c>
      <c r="I175" s="24">
        <v>0.1</v>
      </c>
      <c r="J175" s="22">
        <f t="shared" si="59"/>
        <v>108.953</v>
      </c>
    </row>
    <row r="176" spans="2:10" x14ac:dyDescent="0.25">
      <c r="B176" s="39">
        <v>41860</v>
      </c>
      <c r="C176" s="38" t="s">
        <v>57</v>
      </c>
      <c r="D176" s="22">
        <v>1089.53</v>
      </c>
      <c r="E176" s="23">
        <f t="shared" si="60"/>
        <v>100</v>
      </c>
      <c r="F176" s="22">
        <f t="shared" si="61"/>
        <v>907.94166666666672</v>
      </c>
      <c r="G176" s="22">
        <f t="shared" si="62"/>
        <v>181.58833333333325</v>
      </c>
      <c r="H176" s="29">
        <v>12</v>
      </c>
      <c r="I176" s="24">
        <v>0.1</v>
      </c>
      <c r="J176" s="22">
        <f t="shared" si="59"/>
        <v>108.953</v>
      </c>
    </row>
    <row r="177" spans="2:10" x14ac:dyDescent="0.25">
      <c r="B177" s="39">
        <v>41860</v>
      </c>
      <c r="C177" s="38" t="s">
        <v>57</v>
      </c>
      <c r="D177" s="22">
        <v>1089.53</v>
      </c>
      <c r="E177" s="23">
        <f t="shared" si="60"/>
        <v>100</v>
      </c>
      <c r="F177" s="22">
        <f t="shared" si="61"/>
        <v>907.94166666666672</v>
      </c>
      <c r="G177" s="22">
        <f t="shared" si="62"/>
        <v>181.58833333333325</v>
      </c>
      <c r="H177" s="29">
        <v>12</v>
      </c>
      <c r="I177" s="24">
        <v>0.1</v>
      </c>
      <c r="J177" s="22">
        <f t="shared" si="59"/>
        <v>108.953</v>
      </c>
    </row>
    <row r="178" spans="2:10" x14ac:dyDescent="0.25">
      <c r="B178" s="39">
        <v>41860</v>
      </c>
      <c r="C178" s="38" t="s">
        <v>57</v>
      </c>
      <c r="D178" s="22">
        <v>1089.53</v>
      </c>
      <c r="E178" s="23">
        <f t="shared" si="60"/>
        <v>100</v>
      </c>
      <c r="F178" s="22">
        <f t="shared" si="61"/>
        <v>907.94166666666672</v>
      </c>
      <c r="G178" s="22">
        <f t="shared" si="62"/>
        <v>181.58833333333325</v>
      </c>
      <c r="H178" s="29">
        <v>12</v>
      </c>
      <c r="I178" s="24">
        <v>0.1</v>
      </c>
      <c r="J178" s="22">
        <f t="shared" si="59"/>
        <v>108.953</v>
      </c>
    </row>
    <row r="179" spans="2:10" x14ac:dyDescent="0.25">
      <c r="B179" s="39">
        <v>44596</v>
      </c>
      <c r="C179" s="38"/>
      <c r="D179" s="22">
        <f>23346.75+23346.75</f>
        <v>46693.5</v>
      </c>
      <c r="E179" s="23">
        <f>10</f>
        <v>10</v>
      </c>
      <c r="F179" s="22">
        <f t="shared" ref="F179:F181" si="63">IF((((D179*I179)/12)*E179)&gt;D179,D179,((D179*I179)/12)*E179)</f>
        <v>3891.125</v>
      </c>
      <c r="G179" s="22">
        <f t="shared" ref="G179:G181" si="64">IF(D179-F179&lt;0,0,D179-F179)</f>
        <v>42802.375</v>
      </c>
      <c r="H179" s="29">
        <v>12</v>
      </c>
      <c r="I179" s="24">
        <v>0.1</v>
      </c>
      <c r="J179" s="22">
        <f t="shared" si="59"/>
        <v>4669.3500000000004</v>
      </c>
    </row>
    <row r="180" spans="2:10" x14ac:dyDescent="0.25">
      <c r="B180" s="39">
        <v>44792</v>
      </c>
      <c r="C180" s="38" t="s">
        <v>38</v>
      </c>
      <c r="D180" s="22">
        <v>5699</v>
      </c>
      <c r="E180" s="23">
        <f>4</f>
        <v>4</v>
      </c>
      <c r="F180" s="22">
        <f t="shared" si="63"/>
        <v>189.96666666666667</v>
      </c>
      <c r="G180" s="22">
        <f t="shared" si="64"/>
        <v>5509.0333333333338</v>
      </c>
      <c r="H180" s="29">
        <v>12</v>
      </c>
      <c r="I180" s="24">
        <v>0.1</v>
      </c>
      <c r="J180" s="22">
        <f t="shared" si="59"/>
        <v>569.9</v>
      </c>
    </row>
    <row r="181" spans="2:10" x14ac:dyDescent="0.25">
      <c r="B181" s="39">
        <v>44792</v>
      </c>
      <c r="C181" s="38" t="s">
        <v>38</v>
      </c>
      <c r="D181" s="22">
        <v>5699</v>
      </c>
      <c r="E181" s="23">
        <f>4</f>
        <v>4</v>
      </c>
      <c r="F181" s="22">
        <f t="shared" si="63"/>
        <v>189.96666666666667</v>
      </c>
      <c r="G181" s="22">
        <f t="shared" si="64"/>
        <v>5509.0333333333338</v>
      </c>
      <c r="H181" s="29">
        <v>12</v>
      </c>
      <c r="I181" s="24">
        <v>0.1</v>
      </c>
      <c r="J181" s="22">
        <f t="shared" si="59"/>
        <v>569.9</v>
      </c>
    </row>
    <row r="182" spans="2:10" x14ac:dyDescent="0.25">
      <c r="B182" s="39"/>
      <c r="C182" s="38"/>
      <c r="D182" s="30">
        <f>SUM(D154:D181)</f>
        <v>82309.98</v>
      </c>
      <c r="E182" s="44"/>
      <c r="F182" s="30">
        <f>SUM(F154:F181)</f>
        <v>24453.125000000007</v>
      </c>
      <c r="G182" s="30">
        <f>SUM(G154:G181)</f>
        <v>57856.854999999996</v>
      </c>
      <c r="H182" s="45"/>
      <c r="I182" s="46"/>
      <c r="J182" s="30">
        <f>SUM(J154:J181)</f>
        <v>8230.9979999999996</v>
      </c>
    </row>
    <row r="183" spans="2:10" x14ac:dyDescent="0.25">
      <c r="B183" s="51" t="s">
        <v>58</v>
      </c>
      <c r="C183" s="40" t="s">
        <v>59</v>
      </c>
      <c r="D183" s="47"/>
      <c r="E183" s="48"/>
      <c r="F183" s="47"/>
      <c r="G183" s="47"/>
      <c r="H183" s="49"/>
      <c r="I183" s="50"/>
      <c r="J183" s="47"/>
    </row>
    <row r="184" spans="2:10" x14ac:dyDescent="0.25">
      <c r="B184" s="39">
        <v>41316</v>
      </c>
      <c r="C184" s="38" t="s">
        <v>60</v>
      </c>
      <c r="D184" s="22">
        <v>4002</v>
      </c>
      <c r="E184" s="23">
        <f>10+12+12+12+12+12+12+12+12+12</f>
        <v>118</v>
      </c>
      <c r="F184" s="22">
        <f t="shared" ref="F184" si="65">IF((((D184*I184)/12)*E184)&gt;D184,D184,((D184*I184)/12)*E184)</f>
        <v>3935.3</v>
      </c>
      <c r="G184" s="22">
        <f t="shared" ref="G184" si="66">IF(D184-F184&lt;0,0,D184-F184)</f>
        <v>66.699999999999818</v>
      </c>
      <c r="H184" s="29">
        <v>12</v>
      </c>
      <c r="I184" s="24">
        <v>0.1</v>
      </c>
      <c r="J184" s="22">
        <f t="shared" ref="J184" si="67">IF(G184&lt;((D184*I184)/12)*H184,G184,((D184*I184)/12)*H184)</f>
        <v>66.699999999999818</v>
      </c>
    </row>
    <row r="185" spans="2:10" x14ac:dyDescent="0.25">
      <c r="B185" s="39">
        <v>41316</v>
      </c>
      <c r="C185" s="38" t="s">
        <v>60</v>
      </c>
      <c r="D185" s="22">
        <v>4002</v>
      </c>
      <c r="E185" s="23">
        <f t="shared" ref="E185:E186" si="68">10+12+12+12+12+12+12+12+12+12</f>
        <v>118</v>
      </c>
      <c r="F185" s="22">
        <f t="shared" ref="F185:F248" si="69">IF((((D185*I185)/12)*E185)&gt;D185,D185,((D185*I185)/12)*E185)</f>
        <v>3935.3</v>
      </c>
      <c r="G185" s="22">
        <f t="shared" ref="G185:G248" si="70">IF(D185-F185&lt;0,0,D185-F185)</f>
        <v>66.699999999999818</v>
      </c>
      <c r="H185" s="29">
        <v>12</v>
      </c>
      <c r="I185" s="24">
        <v>0.1</v>
      </c>
      <c r="J185" s="22">
        <f t="shared" ref="J185:J248" si="71">IF(G185&lt;((D185*I185)/12)*H185,G185,((D185*I185)/12)*H185)</f>
        <v>66.699999999999818</v>
      </c>
    </row>
    <row r="186" spans="2:10" x14ac:dyDescent="0.25">
      <c r="B186" s="39">
        <v>41316</v>
      </c>
      <c r="C186" s="38" t="s">
        <v>60</v>
      </c>
      <c r="D186" s="22">
        <v>4002</v>
      </c>
      <c r="E186" s="23">
        <f t="shared" si="68"/>
        <v>118</v>
      </c>
      <c r="F186" s="22">
        <f t="shared" si="69"/>
        <v>3935.3</v>
      </c>
      <c r="G186" s="22">
        <f t="shared" si="70"/>
        <v>66.699999999999818</v>
      </c>
      <c r="H186" s="29">
        <v>12</v>
      </c>
      <c r="I186" s="24">
        <v>0.1</v>
      </c>
      <c r="J186" s="22">
        <f t="shared" si="71"/>
        <v>66.699999999999818</v>
      </c>
    </row>
    <row r="187" spans="2:10" x14ac:dyDescent="0.25">
      <c r="B187" s="39">
        <v>41870</v>
      </c>
      <c r="C187" s="38" t="s">
        <v>61</v>
      </c>
      <c r="D187" s="22">
        <v>1925.6</v>
      </c>
      <c r="E187" s="23">
        <f>4+12+12+12+12+12+12+12+12</f>
        <v>100</v>
      </c>
      <c r="F187" s="22">
        <f t="shared" si="69"/>
        <v>1604.6666666666667</v>
      </c>
      <c r="G187" s="22">
        <f t="shared" si="70"/>
        <v>320.93333333333317</v>
      </c>
      <c r="H187" s="29">
        <v>12</v>
      </c>
      <c r="I187" s="24">
        <v>0.1</v>
      </c>
      <c r="J187" s="22">
        <f t="shared" si="71"/>
        <v>192.56</v>
      </c>
    </row>
    <row r="188" spans="2:10" x14ac:dyDescent="0.25">
      <c r="B188" s="39">
        <v>41870</v>
      </c>
      <c r="C188" s="38" t="s">
        <v>61</v>
      </c>
      <c r="D188" s="22">
        <v>1925.6</v>
      </c>
      <c r="E188" s="23">
        <f t="shared" ref="E188:E251" si="72">4+12+12+12+12+12+12+12+12</f>
        <v>100</v>
      </c>
      <c r="F188" s="22">
        <f t="shared" si="69"/>
        <v>1604.6666666666667</v>
      </c>
      <c r="G188" s="22">
        <f t="shared" si="70"/>
        <v>320.93333333333317</v>
      </c>
      <c r="H188" s="29">
        <v>12</v>
      </c>
      <c r="I188" s="24">
        <v>0.1</v>
      </c>
      <c r="J188" s="22">
        <f t="shared" si="71"/>
        <v>192.56</v>
      </c>
    </row>
    <row r="189" spans="2:10" x14ac:dyDescent="0.25">
      <c r="B189" s="39">
        <v>41872</v>
      </c>
      <c r="C189" s="38" t="s">
        <v>60</v>
      </c>
      <c r="D189" s="22">
        <v>4100</v>
      </c>
      <c r="E189" s="23">
        <f t="shared" si="72"/>
        <v>100</v>
      </c>
      <c r="F189" s="22">
        <f t="shared" si="69"/>
        <v>3416.6666666666665</v>
      </c>
      <c r="G189" s="22">
        <f t="shared" si="70"/>
        <v>683.33333333333348</v>
      </c>
      <c r="H189" s="29">
        <v>12</v>
      </c>
      <c r="I189" s="24">
        <v>0.1</v>
      </c>
      <c r="J189" s="22">
        <f t="shared" si="71"/>
        <v>410</v>
      </c>
    </row>
    <row r="190" spans="2:10" x14ac:dyDescent="0.25">
      <c r="B190" s="39">
        <v>41872</v>
      </c>
      <c r="C190" s="38" t="s">
        <v>60</v>
      </c>
      <c r="D190" s="22">
        <v>4100</v>
      </c>
      <c r="E190" s="23">
        <f t="shared" si="72"/>
        <v>100</v>
      </c>
      <c r="F190" s="22">
        <f t="shared" si="69"/>
        <v>3416.6666666666665</v>
      </c>
      <c r="G190" s="22">
        <f t="shared" si="70"/>
        <v>683.33333333333348</v>
      </c>
      <c r="H190" s="29">
        <v>12</v>
      </c>
      <c r="I190" s="24">
        <v>0.1</v>
      </c>
      <c r="J190" s="22">
        <f t="shared" si="71"/>
        <v>410</v>
      </c>
    </row>
    <row r="191" spans="2:10" x14ac:dyDescent="0.25">
      <c r="B191" s="39">
        <v>41882</v>
      </c>
      <c r="C191" s="38" t="s">
        <v>23</v>
      </c>
      <c r="D191" s="22">
        <v>353.8</v>
      </c>
      <c r="E191" s="23">
        <f t="shared" si="72"/>
        <v>100</v>
      </c>
      <c r="F191" s="22">
        <f t="shared" si="69"/>
        <v>294.83333333333337</v>
      </c>
      <c r="G191" s="22">
        <f t="shared" si="70"/>
        <v>58.96666666666664</v>
      </c>
      <c r="H191" s="29">
        <v>12</v>
      </c>
      <c r="I191" s="24">
        <v>0.1</v>
      </c>
      <c r="J191" s="22">
        <f t="shared" si="71"/>
        <v>35.380000000000003</v>
      </c>
    </row>
    <row r="192" spans="2:10" x14ac:dyDescent="0.25">
      <c r="B192" s="39">
        <v>41882</v>
      </c>
      <c r="C192" s="38" t="s">
        <v>23</v>
      </c>
      <c r="D192" s="22">
        <v>353.8</v>
      </c>
      <c r="E192" s="23">
        <f t="shared" si="72"/>
        <v>100</v>
      </c>
      <c r="F192" s="22">
        <f t="shared" si="69"/>
        <v>294.83333333333337</v>
      </c>
      <c r="G192" s="22">
        <f t="shared" si="70"/>
        <v>58.96666666666664</v>
      </c>
      <c r="H192" s="29">
        <v>12</v>
      </c>
      <c r="I192" s="24">
        <v>0.1</v>
      </c>
      <c r="J192" s="22">
        <f t="shared" si="71"/>
        <v>35.380000000000003</v>
      </c>
    </row>
    <row r="193" spans="2:10" x14ac:dyDescent="0.25">
      <c r="B193" s="39">
        <v>41882</v>
      </c>
      <c r="C193" s="38" t="s">
        <v>23</v>
      </c>
      <c r="D193" s="22">
        <v>353.8</v>
      </c>
      <c r="E193" s="23">
        <f t="shared" si="72"/>
        <v>100</v>
      </c>
      <c r="F193" s="22">
        <f t="shared" si="69"/>
        <v>294.83333333333337</v>
      </c>
      <c r="G193" s="22">
        <f t="shared" si="70"/>
        <v>58.96666666666664</v>
      </c>
      <c r="H193" s="29">
        <v>12</v>
      </c>
      <c r="I193" s="24">
        <v>0.1</v>
      </c>
      <c r="J193" s="22">
        <f t="shared" si="71"/>
        <v>35.380000000000003</v>
      </c>
    </row>
    <row r="194" spans="2:10" x14ac:dyDescent="0.25">
      <c r="B194" s="39">
        <v>41882</v>
      </c>
      <c r="C194" s="38" t="s">
        <v>23</v>
      </c>
      <c r="D194" s="22">
        <v>353.8</v>
      </c>
      <c r="E194" s="23">
        <f t="shared" si="72"/>
        <v>100</v>
      </c>
      <c r="F194" s="22">
        <f t="shared" si="69"/>
        <v>294.83333333333337</v>
      </c>
      <c r="G194" s="22">
        <f t="shared" si="70"/>
        <v>58.96666666666664</v>
      </c>
      <c r="H194" s="29">
        <v>12</v>
      </c>
      <c r="I194" s="24">
        <v>0.1</v>
      </c>
      <c r="J194" s="22">
        <f t="shared" si="71"/>
        <v>35.380000000000003</v>
      </c>
    </row>
    <row r="195" spans="2:10" x14ac:dyDescent="0.25">
      <c r="B195" s="39">
        <v>41882</v>
      </c>
      <c r="C195" s="38" t="s">
        <v>23</v>
      </c>
      <c r="D195" s="22">
        <v>353.8</v>
      </c>
      <c r="E195" s="23">
        <f t="shared" si="72"/>
        <v>100</v>
      </c>
      <c r="F195" s="22">
        <f t="shared" si="69"/>
        <v>294.83333333333337</v>
      </c>
      <c r="G195" s="22">
        <f t="shared" si="70"/>
        <v>58.96666666666664</v>
      </c>
      <c r="H195" s="29">
        <v>12</v>
      </c>
      <c r="I195" s="24">
        <v>0.1</v>
      </c>
      <c r="J195" s="22">
        <f t="shared" si="71"/>
        <v>35.380000000000003</v>
      </c>
    </row>
    <row r="196" spans="2:10" x14ac:dyDescent="0.25">
      <c r="B196" s="39">
        <v>41882</v>
      </c>
      <c r="C196" s="38" t="s">
        <v>23</v>
      </c>
      <c r="D196" s="22">
        <v>353.8</v>
      </c>
      <c r="E196" s="23">
        <f t="shared" si="72"/>
        <v>100</v>
      </c>
      <c r="F196" s="22">
        <f t="shared" si="69"/>
        <v>294.83333333333337</v>
      </c>
      <c r="G196" s="22">
        <f t="shared" si="70"/>
        <v>58.96666666666664</v>
      </c>
      <c r="H196" s="29">
        <v>12</v>
      </c>
      <c r="I196" s="24">
        <v>0.1</v>
      </c>
      <c r="J196" s="22">
        <f t="shared" si="71"/>
        <v>35.380000000000003</v>
      </c>
    </row>
    <row r="197" spans="2:10" x14ac:dyDescent="0.25">
      <c r="B197" s="39">
        <v>41882</v>
      </c>
      <c r="C197" s="38" t="s">
        <v>23</v>
      </c>
      <c r="D197" s="22">
        <v>353.8</v>
      </c>
      <c r="E197" s="23">
        <f t="shared" si="72"/>
        <v>100</v>
      </c>
      <c r="F197" s="22">
        <f t="shared" si="69"/>
        <v>294.83333333333337</v>
      </c>
      <c r="G197" s="22">
        <f t="shared" si="70"/>
        <v>58.96666666666664</v>
      </c>
      <c r="H197" s="29">
        <v>12</v>
      </c>
      <c r="I197" s="24">
        <v>0.1</v>
      </c>
      <c r="J197" s="22">
        <f t="shared" si="71"/>
        <v>35.380000000000003</v>
      </c>
    </row>
    <row r="198" spans="2:10" x14ac:dyDescent="0.25">
      <c r="B198" s="39">
        <v>41882</v>
      </c>
      <c r="C198" s="38" t="s">
        <v>23</v>
      </c>
      <c r="D198" s="22">
        <v>353.8</v>
      </c>
      <c r="E198" s="23">
        <f t="shared" si="72"/>
        <v>100</v>
      </c>
      <c r="F198" s="22">
        <f t="shared" si="69"/>
        <v>294.83333333333337</v>
      </c>
      <c r="G198" s="22">
        <f t="shared" si="70"/>
        <v>58.96666666666664</v>
      </c>
      <c r="H198" s="29">
        <v>12</v>
      </c>
      <c r="I198" s="24">
        <v>0.1</v>
      </c>
      <c r="J198" s="22">
        <f t="shared" si="71"/>
        <v>35.380000000000003</v>
      </c>
    </row>
    <row r="199" spans="2:10" x14ac:dyDescent="0.25">
      <c r="B199" s="39">
        <v>41882</v>
      </c>
      <c r="C199" s="38" t="s">
        <v>23</v>
      </c>
      <c r="D199" s="22">
        <v>353.8</v>
      </c>
      <c r="E199" s="23">
        <f t="shared" si="72"/>
        <v>100</v>
      </c>
      <c r="F199" s="22">
        <f t="shared" si="69"/>
        <v>294.83333333333337</v>
      </c>
      <c r="G199" s="22">
        <f t="shared" si="70"/>
        <v>58.96666666666664</v>
      </c>
      <c r="H199" s="29">
        <v>12</v>
      </c>
      <c r="I199" s="24">
        <v>0.1</v>
      </c>
      <c r="J199" s="22">
        <f t="shared" si="71"/>
        <v>35.380000000000003</v>
      </c>
    </row>
    <row r="200" spans="2:10" x14ac:dyDescent="0.25">
      <c r="B200" s="39">
        <v>41882</v>
      </c>
      <c r="C200" s="38" t="s">
        <v>23</v>
      </c>
      <c r="D200" s="22">
        <v>353.8</v>
      </c>
      <c r="E200" s="23">
        <f t="shared" si="72"/>
        <v>100</v>
      </c>
      <c r="F200" s="22">
        <f t="shared" si="69"/>
        <v>294.83333333333337</v>
      </c>
      <c r="G200" s="22">
        <f t="shared" si="70"/>
        <v>58.96666666666664</v>
      </c>
      <c r="H200" s="29">
        <v>12</v>
      </c>
      <c r="I200" s="24">
        <v>0.1</v>
      </c>
      <c r="J200" s="22">
        <f t="shared" si="71"/>
        <v>35.380000000000003</v>
      </c>
    </row>
    <row r="201" spans="2:10" x14ac:dyDescent="0.25">
      <c r="B201" s="39">
        <v>41882</v>
      </c>
      <c r="C201" s="38" t="s">
        <v>23</v>
      </c>
      <c r="D201" s="22">
        <v>353.8</v>
      </c>
      <c r="E201" s="23">
        <f t="shared" si="72"/>
        <v>100</v>
      </c>
      <c r="F201" s="22">
        <f t="shared" si="69"/>
        <v>294.83333333333337</v>
      </c>
      <c r="G201" s="22">
        <f t="shared" si="70"/>
        <v>58.96666666666664</v>
      </c>
      <c r="H201" s="29">
        <v>12</v>
      </c>
      <c r="I201" s="24">
        <v>0.1</v>
      </c>
      <c r="J201" s="22">
        <f t="shared" si="71"/>
        <v>35.380000000000003</v>
      </c>
    </row>
    <row r="202" spans="2:10" x14ac:dyDescent="0.25">
      <c r="B202" s="39">
        <v>41882</v>
      </c>
      <c r="C202" s="38" t="s">
        <v>23</v>
      </c>
      <c r="D202" s="22">
        <v>353.8</v>
      </c>
      <c r="E202" s="23">
        <f t="shared" si="72"/>
        <v>100</v>
      </c>
      <c r="F202" s="22">
        <f t="shared" si="69"/>
        <v>294.83333333333337</v>
      </c>
      <c r="G202" s="22">
        <f t="shared" si="70"/>
        <v>58.96666666666664</v>
      </c>
      <c r="H202" s="29">
        <v>12</v>
      </c>
      <c r="I202" s="24">
        <v>0.1</v>
      </c>
      <c r="J202" s="22">
        <f t="shared" si="71"/>
        <v>35.380000000000003</v>
      </c>
    </row>
    <row r="203" spans="2:10" x14ac:dyDescent="0.25">
      <c r="B203" s="39">
        <v>41882</v>
      </c>
      <c r="C203" s="38" t="s">
        <v>23</v>
      </c>
      <c r="D203" s="22">
        <v>353.8</v>
      </c>
      <c r="E203" s="23">
        <f t="shared" si="72"/>
        <v>100</v>
      </c>
      <c r="F203" s="22">
        <f t="shared" si="69"/>
        <v>294.83333333333337</v>
      </c>
      <c r="G203" s="22">
        <f t="shared" si="70"/>
        <v>58.96666666666664</v>
      </c>
      <c r="H203" s="29">
        <v>12</v>
      </c>
      <c r="I203" s="24">
        <v>0.1</v>
      </c>
      <c r="J203" s="22">
        <f t="shared" si="71"/>
        <v>35.380000000000003</v>
      </c>
    </row>
    <row r="204" spans="2:10" x14ac:dyDescent="0.25">
      <c r="B204" s="39">
        <v>41882</v>
      </c>
      <c r="C204" s="38" t="s">
        <v>23</v>
      </c>
      <c r="D204" s="22">
        <v>353.8</v>
      </c>
      <c r="E204" s="23">
        <f t="shared" si="72"/>
        <v>100</v>
      </c>
      <c r="F204" s="22">
        <f t="shared" si="69"/>
        <v>294.83333333333337</v>
      </c>
      <c r="G204" s="22">
        <f t="shared" si="70"/>
        <v>58.96666666666664</v>
      </c>
      <c r="H204" s="29">
        <v>12</v>
      </c>
      <c r="I204" s="24">
        <v>0.1</v>
      </c>
      <c r="J204" s="22">
        <f t="shared" si="71"/>
        <v>35.380000000000003</v>
      </c>
    </row>
    <row r="205" spans="2:10" x14ac:dyDescent="0.25">
      <c r="B205" s="39">
        <v>41882</v>
      </c>
      <c r="C205" s="38" t="s">
        <v>23</v>
      </c>
      <c r="D205" s="22">
        <v>353.8</v>
      </c>
      <c r="E205" s="23">
        <f t="shared" si="72"/>
        <v>100</v>
      </c>
      <c r="F205" s="22">
        <f t="shared" si="69"/>
        <v>294.83333333333337</v>
      </c>
      <c r="G205" s="22">
        <f t="shared" si="70"/>
        <v>58.96666666666664</v>
      </c>
      <c r="H205" s="29">
        <v>12</v>
      </c>
      <c r="I205" s="24">
        <v>0.1</v>
      </c>
      <c r="J205" s="22">
        <f t="shared" si="71"/>
        <v>35.380000000000003</v>
      </c>
    </row>
    <row r="206" spans="2:10" x14ac:dyDescent="0.25">
      <c r="B206" s="39">
        <v>41882</v>
      </c>
      <c r="C206" s="38" t="s">
        <v>23</v>
      </c>
      <c r="D206" s="22">
        <v>353.8</v>
      </c>
      <c r="E206" s="23">
        <f t="shared" si="72"/>
        <v>100</v>
      </c>
      <c r="F206" s="22">
        <f t="shared" si="69"/>
        <v>294.83333333333337</v>
      </c>
      <c r="G206" s="22">
        <f t="shared" si="70"/>
        <v>58.96666666666664</v>
      </c>
      <c r="H206" s="29">
        <v>12</v>
      </c>
      <c r="I206" s="24">
        <v>0.1</v>
      </c>
      <c r="J206" s="22">
        <f t="shared" si="71"/>
        <v>35.380000000000003</v>
      </c>
    </row>
    <row r="207" spans="2:10" x14ac:dyDescent="0.25">
      <c r="B207" s="39">
        <v>41882</v>
      </c>
      <c r="C207" s="38" t="s">
        <v>23</v>
      </c>
      <c r="D207" s="22">
        <v>353.8</v>
      </c>
      <c r="E207" s="23">
        <f t="shared" si="72"/>
        <v>100</v>
      </c>
      <c r="F207" s="22">
        <f t="shared" si="69"/>
        <v>294.83333333333337</v>
      </c>
      <c r="G207" s="22">
        <f t="shared" si="70"/>
        <v>58.96666666666664</v>
      </c>
      <c r="H207" s="29">
        <v>12</v>
      </c>
      <c r="I207" s="24">
        <v>0.1</v>
      </c>
      <c r="J207" s="22">
        <f t="shared" si="71"/>
        <v>35.380000000000003</v>
      </c>
    </row>
    <row r="208" spans="2:10" x14ac:dyDescent="0.25">
      <c r="B208" s="39">
        <v>41882</v>
      </c>
      <c r="C208" s="38" t="s">
        <v>23</v>
      </c>
      <c r="D208" s="22">
        <v>353.8</v>
      </c>
      <c r="E208" s="23">
        <f t="shared" si="72"/>
        <v>100</v>
      </c>
      <c r="F208" s="22">
        <f t="shared" si="69"/>
        <v>294.83333333333337</v>
      </c>
      <c r="G208" s="22">
        <f t="shared" si="70"/>
        <v>58.96666666666664</v>
      </c>
      <c r="H208" s="29">
        <v>12</v>
      </c>
      <c r="I208" s="24">
        <v>0.1</v>
      </c>
      <c r="J208" s="22">
        <f t="shared" si="71"/>
        <v>35.380000000000003</v>
      </c>
    </row>
    <row r="209" spans="2:10" x14ac:dyDescent="0.25">
      <c r="B209" s="39">
        <v>41882</v>
      </c>
      <c r="C209" s="38" t="s">
        <v>23</v>
      </c>
      <c r="D209" s="22">
        <v>353.8</v>
      </c>
      <c r="E209" s="23">
        <f t="shared" si="72"/>
        <v>100</v>
      </c>
      <c r="F209" s="22">
        <f t="shared" si="69"/>
        <v>294.83333333333337</v>
      </c>
      <c r="G209" s="22">
        <f t="shared" si="70"/>
        <v>58.96666666666664</v>
      </c>
      <c r="H209" s="29">
        <v>12</v>
      </c>
      <c r="I209" s="24">
        <v>0.1</v>
      </c>
      <c r="J209" s="22">
        <f t="shared" si="71"/>
        <v>35.380000000000003</v>
      </c>
    </row>
    <row r="210" spans="2:10" x14ac:dyDescent="0.25">
      <c r="B210" s="39">
        <v>41882</v>
      </c>
      <c r="C210" s="38" t="s">
        <v>23</v>
      </c>
      <c r="D210" s="22">
        <v>353.8</v>
      </c>
      <c r="E210" s="23">
        <f t="shared" si="72"/>
        <v>100</v>
      </c>
      <c r="F210" s="22">
        <f t="shared" si="69"/>
        <v>294.83333333333337</v>
      </c>
      <c r="G210" s="22">
        <f t="shared" si="70"/>
        <v>58.96666666666664</v>
      </c>
      <c r="H210" s="29">
        <v>12</v>
      </c>
      <c r="I210" s="24">
        <v>0.1</v>
      </c>
      <c r="J210" s="22">
        <f t="shared" si="71"/>
        <v>35.380000000000003</v>
      </c>
    </row>
    <row r="211" spans="2:10" x14ac:dyDescent="0.25">
      <c r="B211" s="39">
        <v>41882</v>
      </c>
      <c r="C211" s="38" t="s">
        <v>23</v>
      </c>
      <c r="D211" s="22">
        <v>353.8</v>
      </c>
      <c r="E211" s="23">
        <f t="shared" si="72"/>
        <v>100</v>
      </c>
      <c r="F211" s="22">
        <f t="shared" si="69"/>
        <v>294.83333333333337</v>
      </c>
      <c r="G211" s="22">
        <f t="shared" si="70"/>
        <v>58.96666666666664</v>
      </c>
      <c r="H211" s="29">
        <v>12</v>
      </c>
      <c r="I211" s="24">
        <v>0.1</v>
      </c>
      <c r="J211" s="22">
        <f t="shared" si="71"/>
        <v>35.380000000000003</v>
      </c>
    </row>
    <row r="212" spans="2:10" x14ac:dyDescent="0.25">
      <c r="B212" s="39">
        <v>41882</v>
      </c>
      <c r="C212" s="38" t="s">
        <v>23</v>
      </c>
      <c r="D212" s="22">
        <v>353.8</v>
      </c>
      <c r="E212" s="23">
        <f t="shared" si="72"/>
        <v>100</v>
      </c>
      <c r="F212" s="22">
        <f t="shared" si="69"/>
        <v>294.83333333333337</v>
      </c>
      <c r="G212" s="22">
        <f t="shared" si="70"/>
        <v>58.96666666666664</v>
      </c>
      <c r="H212" s="29">
        <v>12</v>
      </c>
      <c r="I212" s="24">
        <v>0.1</v>
      </c>
      <c r="J212" s="22">
        <f t="shared" si="71"/>
        <v>35.380000000000003</v>
      </c>
    </row>
    <row r="213" spans="2:10" x14ac:dyDescent="0.25">
      <c r="B213" s="39">
        <v>41882</v>
      </c>
      <c r="C213" s="38" t="s">
        <v>23</v>
      </c>
      <c r="D213" s="22">
        <v>353.8</v>
      </c>
      <c r="E213" s="23">
        <f t="shared" si="72"/>
        <v>100</v>
      </c>
      <c r="F213" s="22">
        <f t="shared" si="69"/>
        <v>294.83333333333337</v>
      </c>
      <c r="G213" s="22">
        <f t="shared" si="70"/>
        <v>58.96666666666664</v>
      </c>
      <c r="H213" s="29">
        <v>12</v>
      </c>
      <c r="I213" s="24">
        <v>0.1</v>
      </c>
      <c r="J213" s="22">
        <f t="shared" si="71"/>
        <v>35.380000000000003</v>
      </c>
    </row>
    <row r="214" spans="2:10" x14ac:dyDescent="0.25">
      <c r="B214" s="39">
        <v>41882</v>
      </c>
      <c r="C214" s="38" t="s">
        <v>23</v>
      </c>
      <c r="D214" s="22">
        <v>353.8</v>
      </c>
      <c r="E214" s="23">
        <f t="shared" si="72"/>
        <v>100</v>
      </c>
      <c r="F214" s="22">
        <f t="shared" si="69"/>
        <v>294.83333333333337</v>
      </c>
      <c r="G214" s="22">
        <f t="shared" si="70"/>
        <v>58.96666666666664</v>
      </c>
      <c r="H214" s="29">
        <v>12</v>
      </c>
      <c r="I214" s="24">
        <v>0.1</v>
      </c>
      <c r="J214" s="22">
        <f t="shared" si="71"/>
        <v>35.380000000000003</v>
      </c>
    </row>
    <row r="215" spans="2:10" x14ac:dyDescent="0.25">
      <c r="B215" s="39">
        <v>41882</v>
      </c>
      <c r="C215" s="38" t="s">
        <v>23</v>
      </c>
      <c r="D215" s="22">
        <v>353.8</v>
      </c>
      <c r="E215" s="23">
        <f t="shared" si="72"/>
        <v>100</v>
      </c>
      <c r="F215" s="22">
        <f t="shared" si="69"/>
        <v>294.83333333333337</v>
      </c>
      <c r="G215" s="22">
        <f t="shared" si="70"/>
        <v>58.96666666666664</v>
      </c>
      <c r="H215" s="29">
        <v>12</v>
      </c>
      <c r="I215" s="24">
        <v>0.1</v>
      </c>
      <c r="J215" s="22">
        <f t="shared" si="71"/>
        <v>35.380000000000003</v>
      </c>
    </row>
    <row r="216" spans="2:10" x14ac:dyDescent="0.25">
      <c r="B216" s="39">
        <v>41882</v>
      </c>
      <c r="C216" s="38" t="s">
        <v>23</v>
      </c>
      <c r="D216" s="22">
        <v>353.8</v>
      </c>
      <c r="E216" s="23">
        <f t="shared" si="72"/>
        <v>100</v>
      </c>
      <c r="F216" s="22">
        <f t="shared" si="69"/>
        <v>294.83333333333337</v>
      </c>
      <c r="G216" s="22">
        <f t="shared" si="70"/>
        <v>58.96666666666664</v>
      </c>
      <c r="H216" s="29">
        <v>12</v>
      </c>
      <c r="I216" s="24">
        <v>0.1</v>
      </c>
      <c r="J216" s="22">
        <f t="shared" si="71"/>
        <v>35.380000000000003</v>
      </c>
    </row>
    <row r="217" spans="2:10" x14ac:dyDescent="0.25">
      <c r="B217" s="39">
        <v>41882</v>
      </c>
      <c r="C217" s="38" t="s">
        <v>23</v>
      </c>
      <c r="D217" s="22">
        <v>353.8</v>
      </c>
      <c r="E217" s="23">
        <f t="shared" si="72"/>
        <v>100</v>
      </c>
      <c r="F217" s="22">
        <f t="shared" si="69"/>
        <v>294.83333333333337</v>
      </c>
      <c r="G217" s="22">
        <f t="shared" si="70"/>
        <v>58.96666666666664</v>
      </c>
      <c r="H217" s="29">
        <v>12</v>
      </c>
      <c r="I217" s="24">
        <v>0.1</v>
      </c>
      <c r="J217" s="22">
        <f t="shared" si="71"/>
        <v>35.380000000000003</v>
      </c>
    </row>
    <row r="218" spans="2:10" x14ac:dyDescent="0.25">
      <c r="B218" s="39">
        <v>41882</v>
      </c>
      <c r="C218" s="38" t="s">
        <v>23</v>
      </c>
      <c r="D218" s="22">
        <v>353.8</v>
      </c>
      <c r="E218" s="23">
        <f t="shared" si="72"/>
        <v>100</v>
      </c>
      <c r="F218" s="22">
        <f t="shared" si="69"/>
        <v>294.83333333333337</v>
      </c>
      <c r="G218" s="22">
        <f t="shared" si="70"/>
        <v>58.96666666666664</v>
      </c>
      <c r="H218" s="29">
        <v>12</v>
      </c>
      <c r="I218" s="24">
        <v>0.1</v>
      </c>
      <c r="J218" s="22">
        <f t="shared" si="71"/>
        <v>35.380000000000003</v>
      </c>
    </row>
    <row r="219" spans="2:10" x14ac:dyDescent="0.25">
      <c r="B219" s="39">
        <v>41882</v>
      </c>
      <c r="C219" s="38" t="s">
        <v>23</v>
      </c>
      <c r="D219" s="22">
        <v>353.8</v>
      </c>
      <c r="E219" s="23">
        <f t="shared" si="72"/>
        <v>100</v>
      </c>
      <c r="F219" s="22">
        <f t="shared" si="69"/>
        <v>294.83333333333337</v>
      </c>
      <c r="G219" s="22">
        <f t="shared" si="70"/>
        <v>58.96666666666664</v>
      </c>
      <c r="H219" s="29">
        <v>12</v>
      </c>
      <c r="I219" s="24">
        <v>0.1</v>
      </c>
      <c r="J219" s="22">
        <f t="shared" si="71"/>
        <v>35.380000000000003</v>
      </c>
    </row>
    <row r="220" spans="2:10" x14ac:dyDescent="0.25">
      <c r="B220" s="39">
        <v>41882</v>
      </c>
      <c r="C220" s="38" t="s">
        <v>23</v>
      </c>
      <c r="D220" s="22">
        <v>353.8</v>
      </c>
      <c r="E220" s="23">
        <f t="shared" si="72"/>
        <v>100</v>
      </c>
      <c r="F220" s="22">
        <f t="shared" si="69"/>
        <v>294.83333333333337</v>
      </c>
      <c r="G220" s="22">
        <f t="shared" si="70"/>
        <v>58.96666666666664</v>
      </c>
      <c r="H220" s="29">
        <v>12</v>
      </c>
      <c r="I220" s="24">
        <v>0.1</v>
      </c>
      <c r="J220" s="22">
        <f t="shared" si="71"/>
        <v>35.380000000000003</v>
      </c>
    </row>
    <row r="221" spans="2:10" x14ac:dyDescent="0.25">
      <c r="B221" s="39">
        <v>41882</v>
      </c>
      <c r="C221" s="38" t="s">
        <v>23</v>
      </c>
      <c r="D221" s="22">
        <v>353.8</v>
      </c>
      <c r="E221" s="23">
        <f t="shared" si="72"/>
        <v>100</v>
      </c>
      <c r="F221" s="22">
        <f t="shared" si="69"/>
        <v>294.83333333333337</v>
      </c>
      <c r="G221" s="22">
        <f t="shared" si="70"/>
        <v>58.96666666666664</v>
      </c>
      <c r="H221" s="29">
        <v>12</v>
      </c>
      <c r="I221" s="24">
        <v>0.1</v>
      </c>
      <c r="J221" s="22">
        <f t="shared" si="71"/>
        <v>35.380000000000003</v>
      </c>
    </row>
    <row r="222" spans="2:10" x14ac:dyDescent="0.25">
      <c r="B222" s="39">
        <v>41882</v>
      </c>
      <c r="C222" s="38" t="s">
        <v>23</v>
      </c>
      <c r="D222" s="22">
        <v>353.8</v>
      </c>
      <c r="E222" s="23">
        <f t="shared" si="72"/>
        <v>100</v>
      </c>
      <c r="F222" s="22">
        <f t="shared" si="69"/>
        <v>294.83333333333337</v>
      </c>
      <c r="G222" s="22">
        <f t="shared" si="70"/>
        <v>58.96666666666664</v>
      </c>
      <c r="H222" s="29">
        <v>12</v>
      </c>
      <c r="I222" s="24">
        <v>0.1</v>
      </c>
      <c r="J222" s="22">
        <f t="shared" si="71"/>
        <v>35.380000000000003</v>
      </c>
    </row>
    <row r="223" spans="2:10" x14ac:dyDescent="0.25">
      <c r="B223" s="39">
        <v>41882</v>
      </c>
      <c r="C223" s="38" t="s">
        <v>23</v>
      </c>
      <c r="D223" s="22">
        <v>353.8</v>
      </c>
      <c r="E223" s="23">
        <f t="shared" si="72"/>
        <v>100</v>
      </c>
      <c r="F223" s="22">
        <f t="shared" si="69"/>
        <v>294.83333333333337</v>
      </c>
      <c r="G223" s="22">
        <f t="shared" si="70"/>
        <v>58.96666666666664</v>
      </c>
      <c r="H223" s="29">
        <v>12</v>
      </c>
      <c r="I223" s="24">
        <v>0.1</v>
      </c>
      <c r="J223" s="22">
        <f t="shared" si="71"/>
        <v>35.380000000000003</v>
      </c>
    </row>
    <row r="224" spans="2:10" x14ac:dyDescent="0.25">
      <c r="B224" s="39">
        <v>41882</v>
      </c>
      <c r="C224" s="38" t="s">
        <v>23</v>
      </c>
      <c r="D224" s="22">
        <v>353.8</v>
      </c>
      <c r="E224" s="23">
        <f t="shared" si="72"/>
        <v>100</v>
      </c>
      <c r="F224" s="22">
        <f t="shared" si="69"/>
        <v>294.83333333333337</v>
      </c>
      <c r="G224" s="22">
        <f t="shared" si="70"/>
        <v>58.96666666666664</v>
      </c>
      <c r="H224" s="29">
        <v>12</v>
      </c>
      <c r="I224" s="24">
        <v>0.1</v>
      </c>
      <c r="J224" s="22">
        <f t="shared" si="71"/>
        <v>35.380000000000003</v>
      </c>
    </row>
    <row r="225" spans="2:10" x14ac:dyDescent="0.25">
      <c r="B225" s="39">
        <v>41882</v>
      </c>
      <c r="C225" s="38" t="s">
        <v>23</v>
      </c>
      <c r="D225" s="22">
        <v>353.8</v>
      </c>
      <c r="E225" s="23">
        <f t="shared" si="72"/>
        <v>100</v>
      </c>
      <c r="F225" s="22">
        <f t="shared" si="69"/>
        <v>294.83333333333337</v>
      </c>
      <c r="G225" s="22">
        <f t="shared" si="70"/>
        <v>58.96666666666664</v>
      </c>
      <c r="H225" s="29">
        <v>12</v>
      </c>
      <c r="I225" s="24">
        <v>0.1</v>
      </c>
      <c r="J225" s="22">
        <f t="shared" si="71"/>
        <v>35.380000000000003</v>
      </c>
    </row>
    <row r="226" spans="2:10" x14ac:dyDescent="0.25">
      <c r="B226" s="39">
        <v>41882</v>
      </c>
      <c r="C226" s="38" t="s">
        <v>23</v>
      </c>
      <c r="D226" s="22">
        <v>353.8</v>
      </c>
      <c r="E226" s="23">
        <f t="shared" si="72"/>
        <v>100</v>
      </c>
      <c r="F226" s="22">
        <f t="shared" si="69"/>
        <v>294.83333333333337</v>
      </c>
      <c r="G226" s="22">
        <f t="shared" si="70"/>
        <v>58.96666666666664</v>
      </c>
      <c r="H226" s="29">
        <v>12</v>
      </c>
      <c r="I226" s="24">
        <v>0.1</v>
      </c>
      <c r="J226" s="22">
        <f t="shared" si="71"/>
        <v>35.380000000000003</v>
      </c>
    </row>
    <row r="227" spans="2:10" x14ac:dyDescent="0.25">
      <c r="B227" s="39">
        <v>41882</v>
      </c>
      <c r="C227" s="38" t="s">
        <v>23</v>
      </c>
      <c r="D227" s="22">
        <v>353.8</v>
      </c>
      <c r="E227" s="23">
        <f t="shared" si="72"/>
        <v>100</v>
      </c>
      <c r="F227" s="22">
        <f t="shared" si="69"/>
        <v>294.83333333333337</v>
      </c>
      <c r="G227" s="22">
        <f t="shared" si="70"/>
        <v>58.96666666666664</v>
      </c>
      <c r="H227" s="29">
        <v>12</v>
      </c>
      <c r="I227" s="24">
        <v>0.1</v>
      </c>
      <c r="J227" s="22">
        <f t="shared" si="71"/>
        <v>35.380000000000003</v>
      </c>
    </row>
    <row r="228" spans="2:10" x14ac:dyDescent="0.25">
      <c r="B228" s="39">
        <v>41882</v>
      </c>
      <c r="C228" s="38" t="s">
        <v>23</v>
      </c>
      <c r="D228" s="22">
        <v>353.8</v>
      </c>
      <c r="E228" s="23">
        <f t="shared" si="72"/>
        <v>100</v>
      </c>
      <c r="F228" s="22">
        <f t="shared" si="69"/>
        <v>294.83333333333337</v>
      </c>
      <c r="G228" s="22">
        <f t="shared" si="70"/>
        <v>58.96666666666664</v>
      </c>
      <c r="H228" s="29">
        <v>12</v>
      </c>
      <c r="I228" s="24">
        <v>0.1</v>
      </c>
      <c r="J228" s="22">
        <f t="shared" si="71"/>
        <v>35.380000000000003</v>
      </c>
    </row>
    <row r="229" spans="2:10" x14ac:dyDescent="0.25">
      <c r="B229" s="39">
        <v>41882</v>
      </c>
      <c r="C229" s="38" t="s">
        <v>23</v>
      </c>
      <c r="D229" s="22">
        <v>353.8</v>
      </c>
      <c r="E229" s="23">
        <f t="shared" si="72"/>
        <v>100</v>
      </c>
      <c r="F229" s="22">
        <f t="shared" si="69"/>
        <v>294.83333333333337</v>
      </c>
      <c r="G229" s="22">
        <f t="shared" si="70"/>
        <v>58.96666666666664</v>
      </c>
      <c r="H229" s="29">
        <v>12</v>
      </c>
      <c r="I229" s="24">
        <v>0.1</v>
      </c>
      <c r="J229" s="22">
        <f t="shared" si="71"/>
        <v>35.380000000000003</v>
      </c>
    </row>
    <row r="230" spans="2:10" x14ac:dyDescent="0.25">
      <c r="B230" s="39">
        <v>41882</v>
      </c>
      <c r="C230" s="38" t="s">
        <v>23</v>
      </c>
      <c r="D230" s="22">
        <v>353.8</v>
      </c>
      <c r="E230" s="23">
        <f t="shared" si="72"/>
        <v>100</v>
      </c>
      <c r="F230" s="22">
        <f t="shared" si="69"/>
        <v>294.83333333333337</v>
      </c>
      <c r="G230" s="22">
        <f t="shared" si="70"/>
        <v>58.96666666666664</v>
      </c>
      <c r="H230" s="29">
        <v>12</v>
      </c>
      <c r="I230" s="24">
        <v>0.1</v>
      </c>
      <c r="J230" s="22">
        <f t="shared" si="71"/>
        <v>35.380000000000003</v>
      </c>
    </row>
    <row r="231" spans="2:10" x14ac:dyDescent="0.25">
      <c r="B231" s="39">
        <v>41882</v>
      </c>
      <c r="C231" s="38" t="s">
        <v>23</v>
      </c>
      <c r="D231" s="22">
        <v>353.8</v>
      </c>
      <c r="E231" s="23">
        <f t="shared" si="72"/>
        <v>100</v>
      </c>
      <c r="F231" s="22">
        <f t="shared" si="69"/>
        <v>294.83333333333337</v>
      </c>
      <c r="G231" s="22">
        <f t="shared" si="70"/>
        <v>58.96666666666664</v>
      </c>
      <c r="H231" s="29">
        <v>12</v>
      </c>
      <c r="I231" s="24">
        <v>0.1</v>
      </c>
      <c r="J231" s="22">
        <f t="shared" si="71"/>
        <v>35.380000000000003</v>
      </c>
    </row>
    <row r="232" spans="2:10" x14ac:dyDescent="0.25">
      <c r="B232" s="39">
        <v>41882</v>
      </c>
      <c r="C232" s="38" t="s">
        <v>23</v>
      </c>
      <c r="D232" s="22">
        <v>353.8</v>
      </c>
      <c r="E232" s="23">
        <f t="shared" si="72"/>
        <v>100</v>
      </c>
      <c r="F232" s="22">
        <f t="shared" si="69"/>
        <v>294.83333333333337</v>
      </c>
      <c r="G232" s="22">
        <f t="shared" si="70"/>
        <v>58.96666666666664</v>
      </c>
      <c r="H232" s="29">
        <v>12</v>
      </c>
      <c r="I232" s="24">
        <v>0.1</v>
      </c>
      <c r="J232" s="22">
        <f t="shared" si="71"/>
        <v>35.380000000000003</v>
      </c>
    </row>
    <row r="233" spans="2:10" x14ac:dyDescent="0.25">
      <c r="B233" s="39">
        <v>41882</v>
      </c>
      <c r="C233" s="38" t="s">
        <v>23</v>
      </c>
      <c r="D233" s="22">
        <v>353.8</v>
      </c>
      <c r="E233" s="23">
        <f t="shared" si="72"/>
        <v>100</v>
      </c>
      <c r="F233" s="22">
        <f t="shared" si="69"/>
        <v>294.83333333333337</v>
      </c>
      <c r="G233" s="22">
        <f t="shared" si="70"/>
        <v>58.96666666666664</v>
      </c>
      <c r="H233" s="29">
        <v>12</v>
      </c>
      <c r="I233" s="24">
        <v>0.1</v>
      </c>
      <c r="J233" s="22">
        <f t="shared" si="71"/>
        <v>35.380000000000003</v>
      </c>
    </row>
    <row r="234" spans="2:10" x14ac:dyDescent="0.25">
      <c r="B234" s="39">
        <v>41882</v>
      </c>
      <c r="C234" s="38" t="s">
        <v>23</v>
      </c>
      <c r="D234" s="22">
        <v>353.8</v>
      </c>
      <c r="E234" s="23">
        <f t="shared" si="72"/>
        <v>100</v>
      </c>
      <c r="F234" s="22">
        <f t="shared" si="69"/>
        <v>294.83333333333337</v>
      </c>
      <c r="G234" s="22">
        <f t="shared" si="70"/>
        <v>58.96666666666664</v>
      </c>
      <c r="H234" s="29">
        <v>12</v>
      </c>
      <c r="I234" s="24">
        <v>0.1</v>
      </c>
      <c r="J234" s="22">
        <f t="shared" si="71"/>
        <v>35.380000000000003</v>
      </c>
    </row>
    <row r="235" spans="2:10" x14ac:dyDescent="0.25">
      <c r="B235" s="39">
        <v>41882</v>
      </c>
      <c r="C235" s="38" t="s">
        <v>23</v>
      </c>
      <c r="D235" s="22">
        <v>353.8</v>
      </c>
      <c r="E235" s="23">
        <f t="shared" si="72"/>
        <v>100</v>
      </c>
      <c r="F235" s="22">
        <f t="shared" si="69"/>
        <v>294.83333333333337</v>
      </c>
      <c r="G235" s="22">
        <f t="shared" si="70"/>
        <v>58.96666666666664</v>
      </c>
      <c r="H235" s="29">
        <v>12</v>
      </c>
      <c r="I235" s="24">
        <v>0.1</v>
      </c>
      <c r="J235" s="22">
        <f t="shared" si="71"/>
        <v>35.380000000000003</v>
      </c>
    </row>
    <row r="236" spans="2:10" x14ac:dyDescent="0.25">
      <c r="B236" s="39">
        <v>41882</v>
      </c>
      <c r="C236" s="38" t="s">
        <v>23</v>
      </c>
      <c r="D236" s="22">
        <v>353.8</v>
      </c>
      <c r="E236" s="23">
        <f t="shared" si="72"/>
        <v>100</v>
      </c>
      <c r="F236" s="22">
        <f t="shared" si="69"/>
        <v>294.83333333333337</v>
      </c>
      <c r="G236" s="22">
        <f t="shared" si="70"/>
        <v>58.96666666666664</v>
      </c>
      <c r="H236" s="29">
        <v>12</v>
      </c>
      <c r="I236" s="24">
        <v>0.1</v>
      </c>
      <c r="J236" s="22">
        <f t="shared" si="71"/>
        <v>35.380000000000003</v>
      </c>
    </row>
    <row r="237" spans="2:10" x14ac:dyDescent="0.25">
      <c r="B237" s="39">
        <v>41882</v>
      </c>
      <c r="C237" s="38" t="s">
        <v>23</v>
      </c>
      <c r="D237" s="22">
        <v>353.8</v>
      </c>
      <c r="E237" s="23">
        <f t="shared" si="72"/>
        <v>100</v>
      </c>
      <c r="F237" s="22">
        <f t="shared" si="69"/>
        <v>294.83333333333337</v>
      </c>
      <c r="G237" s="22">
        <f t="shared" si="70"/>
        <v>58.96666666666664</v>
      </c>
      <c r="H237" s="29">
        <v>12</v>
      </c>
      <c r="I237" s="24">
        <v>0.1</v>
      </c>
      <c r="J237" s="22">
        <f t="shared" si="71"/>
        <v>35.380000000000003</v>
      </c>
    </row>
    <row r="238" spans="2:10" x14ac:dyDescent="0.25">
      <c r="B238" s="39">
        <v>41882</v>
      </c>
      <c r="C238" s="38" t="s">
        <v>23</v>
      </c>
      <c r="D238" s="22">
        <v>353.8</v>
      </c>
      <c r="E238" s="23">
        <f t="shared" si="72"/>
        <v>100</v>
      </c>
      <c r="F238" s="22">
        <f t="shared" si="69"/>
        <v>294.83333333333337</v>
      </c>
      <c r="G238" s="22">
        <f t="shared" si="70"/>
        <v>58.96666666666664</v>
      </c>
      <c r="H238" s="29">
        <v>12</v>
      </c>
      <c r="I238" s="24">
        <v>0.1</v>
      </c>
      <c r="J238" s="22">
        <f t="shared" si="71"/>
        <v>35.380000000000003</v>
      </c>
    </row>
    <row r="239" spans="2:10" x14ac:dyDescent="0.25">
      <c r="B239" s="39">
        <v>41882</v>
      </c>
      <c r="C239" s="38" t="s">
        <v>23</v>
      </c>
      <c r="D239" s="22">
        <v>353.8</v>
      </c>
      <c r="E239" s="23">
        <f t="shared" si="72"/>
        <v>100</v>
      </c>
      <c r="F239" s="22">
        <f t="shared" si="69"/>
        <v>294.83333333333337</v>
      </c>
      <c r="G239" s="22">
        <f t="shared" si="70"/>
        <v>58.96666666666664</v>
      </c>
      <c r="H239" s="29">
        <v>12</v>
      </c>
      <c r="I239" s="24">
        <v>0.1</v>
      </c>
      <c r="J239" s="22">
        <f t="shared" si="71"/>
        <v>35.380000000000003</v>
      </c>
    </row>
    <row r="240" spans="2:10" x14ac:dyDescent="0.25">
      <c r="B240" s="39">
        <v>41882</v>
      </c>
      <c r="C240" s="38" t="s">
        <v>23</v>
      </c>
      <c r="D240" s="22">
        <v>353.8</v>
      </c>
      <c r="E240" s="23">
        <f t="shared" si="72"/>
        <v>100</v>
      </c>
      <c r="F240" s="22">
        <f t="shared" si="69"/>
        <v>294.83333333333337</v>
      </c>
      <c r="G240" s="22">
        <f t="shared" si="70"/>
        <v>58.96666666666664</v>
      </c>
      <c r="H240" s="29">
        <v>12</v>
      </c>
      <c r="I240" s="24">
        <v>0.1</v>
      </c>
      <c r="J240" s="22">
        <f t="shared" si="71"/>
        <v>35.380000000000003</v>
      </c>
    </row>
    <row r="241" spans="2:10" x14ac:dyDescent="0.25">
      <c r="B241" s="39">
        <v>41882</v>
      </c>
      <c r="C241" s="38" t="s">
        <v>23</v>
      </c>
      <c r="D241" s="22">
        <v>353.8</v>
      </c>
      <c r="E241" s="23">
        <f t="shared" si="72"/>
        <v>100</v>
      </c>
      <c r="F241" s="22">
        <f t="shared" si="69"/>
        <v>294.83333333333337</v>
      </c>
      <c r="G241" s="22">
        <f t="shared" si="70"/>
        <v>58.96666666666664</v>
      </c>
      <c r="H241" s="29">
        <v>12</v>
      </c>
      <c r="I241" s="24">
        <v>0.1</v>
      </c>
      <c r="J241" s="22">
        <f t="shared" si="71"/>
        <v>35.380000000000003</v>
      </c>
    </row>
    <row r="242" spans="2:10" x14ac:dyDescent="0.25">
      <c r="B242" s="39">
        <v>41882</v>
      </c>
      <c r="C242" s="38" t="s">
        <v>23</v>
      </c>
      <c r="D242" s="22">
        <v>353.8</v>
      </c>
      <c r="E242" s="23">
        <f t="shared" si="72"/>
        <v>100</v>
      </c>
      <c r="F242" s="22">
        <f t="shared" si="69"/>
        <v>294.83333333333337</v>
      </c>
      <c r="G242" s="22">
        <f t="shared" si="70"/>
        <v>58.96666666666664</v>
      </c>
      <c r="H242" s="29">
        <v>12</v>
      </c>
      <c r="I242" s="24">
        <v>0.1</v>
      </c>
      <c r="J242" s="22">
        <f t="shared" si="71"/>
        <v>35.380000000000003</v>
      </c>
    </row>
    <row r="243" spans="2:10" x14ac:dyDescent="0.25">
      <c r="B243" s="39">
        <v>41882</v>
      </c>
      <c r="C243" s="38" t="s">
        <v>23</v>
      </c>
      <c r="D243" s="22">
        <v>353.8</v>
      </c>
      <c r="E243" s="23">
        <f t="shared" si="72"/>
        <v>100</v>
      </c>
      <c r="F243" s="22">
        <f t="shared" si="69"/>
        <v>294.83333333333337</v>
      </c>
      <c r="G243" s="22">
        <f t="shared" si="70"/>
        <v>58.96666666666664</v>
      </c>
      <c r="H243" s="29">
        <v>12</v>
      </c>
      <c r="I243" s="24">
        <v>0.1</v>
      </c>
      <c r="J243" s="22">
        <f t="shared" si="71"/>
        <v>35.380000000000003</v>
      </c>
    </row>
    <row r="244" spans="2:10" x14ac:dyDescent="0.25">
      <c r="B244" s="39">
        <v>41882</v>
      </c>
      <c r="C244" s="38" t="s">
        <v>23</v>
      </c>
      <c r="D244" s="22">
        <v>353.8</v>
      </c>
      <c r="E244" s="23">
        <f t="shared" si="72"/>
        <v>100</v>
      </c>
      <c r="F244" s="22">
        <f t="shared" si="69"/>
        <v>294.83333333333337</v>
      </c>
      <c r="G244" s="22">
        <f t="shared" si="70"/>
        <v>58.96666666666664</v>
      </c>
      <c r="H244" s="29">
        <v>12</v>
      </c>
      <c r="I244" s="24">
        <v>0.1</v>
      </c>
      <c r="J244" s="22">
        <f t="shared" si="71"/>
        <v>35.380000000000003</v>
      </c>
    </row>
    <row r="245" spans="2:10" x14ac:dyDescent="0.25">
      <c r="B245" s="39">
        <v>41882</v>
      </c>
      <c r="C245" s="38" t="s">
        <v>23</v>
      </c>
      <c r="D245" s="22">
        <v>353.8</v>
      </c>
      <c r="E245" s="23">
        <f t="shared" si="72"/>
        <v>100</v>
      </c>
      <c r="F245" s="22">
        <f t="shared" si="69"/>
        <v>294.83333333333337</v>
      </c>
      <c r="G245" s="22">
        <f t="shared" si="70"/>
        <v>58.96666666666664</v>
      </c>
      <c r="H245" s="29">
        <v>12</v>
      </c>
      <c r="I245" s="24">
        <v>0.1</v>
      </c>
      <c r="J245" s="22">
        <f t="shared" si="71"/>
        <v>35.380000000000003</v>
      </c>
    </row>
    <row r="246" spans="2:10" x14ac:dyDescent="0.25">
      <c r="B246" s="39">
        <v>41882</v>
      </c>
      <c r="C246" s="38" t="s">
        <v>23</v>
      </c>
      <c r="D246" s="22">
        <v>353.8</v>
      </c>
      <c r="E246" s="23">
        <f t="shared" si="72"/>
        <v>100</v>
      </c>
      <c r="F246" s="22">
        <f t="shared" si="69"/>
        <v>294.83333333333337</v>
      </c>
      <c r="G246" s="22">
        <f t="shared" si="70"/>
        <v>58.96666666666664</v>
      </c>
      <c r="H246" s="29">
        <v>12</v>
      </c>
      <c r="I246" s="24">
        <v>0.1</v>
      </c>
      <c r="J246" s="22">
        <f t="shared" si="71"/>
        <v>35.380000000000003</v>
      </c>
    </row>
    <row r="247" spans="2:10" x14ac:dyDescent="0.25">
      <c r="B247" s="39">
        <v>41882</v>
      </c>
      <c r="C247" s="38" t="s">
        <v>23</v>
      </c>
      <c r="D247" s="22">
        <v>353.8</v>
      </c>
      <c r="E247" s="23">
        <f t="shared" si="72"/>
        <v>100</v>
      </c>
      <c r="F247" s="22">
        <f t="shared" si="69"/>
        <v>294.83333333333337</v>
      </c>
      <c r="G247" s="22">
        <f t="shared" si="70"/>
        <v>58.96666666666664</v>
      </c>
      <c r="H247" s="29">
        <v>12</v>
      </c>
      <c r="I247" s="24">
        <v>0.1</v>
      </c>
      <c r="J247" s="22">
        <f t="shared" si="71"/>
        <v>35.380000000000003</v>
      </c>
    </row>
    <row r="248" spans="2:10" x14ac:dyDescent="0.25">
      <c r="B248" s="39">
        <v>41882</v>
      </c>
      <c r="C248" s="38" t="s">
        <v>23</v>
      </c>
      <c r="D248" s="22">
        <v>353.8</v>
      </c>
      <c r="E248" s="23">
        <f t="shared" si="72"/>
        <v>100</v>
      </c>
      <c r="F248" s="22">
        <f t="shared" si="69"/>
        <v>294.83333333333337</v>
      </c>
      <c r="G248" s="22">
        <f t="shared" si="70"/>
        <v>58.96666666666664</v>
      </c>
      <c r="H248" s="29">
        <v>12</v>
      </c>
      <c r="I248" s="24">
        <v>0.1</v>
      </c>
      <c r="J248" s="22">
        <f t="shared" si="71"/>
        <v>35.380000000000003</v>
      </c>
    </row>
    <row r="249" spans="2:10" x14ac:dyDescent="0.25">
      <c r="B249" s="39">
        <v>41882</v>
      </c>
      <c r="C249" s="38" t="s">
        <v>23</v>
      </c>
      <c r="D249" s="22">
        <v>353.8</v>
      </c>
      <c r="E249" s="23">
        <f t="shared" si="72"/>
        <v>100</v>
      </c>
      <c r="F249" s="22">
        <f t="shared" ref="F249:F312" si="73">IF((((D249*I249)/12)*E249)&gt;D249,D249,((D249*I249)/12)*E249)</f>
        <v>294.83333333333337</v>
      </c>
      <c r="G249" s="22">
        <f t="shared" ref="G249:G312" si="74">IF(D249-F249&lt;0,0,D249-F249)</f>
        <v>58.96666666666664</v>
      </c>
      <c r="H249" s="29">
        <v>12</v>
      </c>
      <c r="I249" s="24">
        <v>0.1</v>
      </c>
      <c r="J249" s="22">
        <f t="shared" ref="J249:J312" si="75">IF(G249&lt;((D249*I249)/12)*H249,G249,((D249*I249)/12)*H249)</f>
        <v>35.380000000000003</v>
      </c>
    </row>
    <row r="250" spans="2:10" x14ac:dyDescent="0.25">
      <c r="B250" s="39">
        <v>41882</v>
      </c>
      <c r="C250" s="38" t="s">
        <v>23</v>
      </c>
      <c r="D250" s="22">
        <v>353.8</v>
      </c>
      <c r="E250" s="23">
        <f t="shared" si="72"/>
        <v>100</v>
      </c>
      <c r="F250" s="22">
        <f t="shared" si="73"/>
        <v>294.83333333333337</v>
      </c>
      <c r="G250" s="22">
        <f t="shared" si="74"/>
        <v>58.96666666666664</v>
      </c>
      <c r="H250" s="29">
        <v>12</v>
      </c>
      <c r="I250" s="24">
        <v>0.1</v>
      </c>
      <c r="J250" s="22">
        <f t="shared" si="75"/>
        <v>35.380000000000003</v>
      </c>
    </row>
    <row r="251" spans="2:10" x14ac:dyDescent="0.25">
      <c r="B251" s="39">
        <v>41882</v>
      </c>
      <c r="C251" s="38" t="s">
        <v>23</v>
      </c>
      <c r="D251" s="22">
        <v>353.8</v>
      </c>
      <c r="E251" s="23">
        <f t="shared" si="72"/>
        <v>100</v>
      </c>
      <c r="F251" s="22">
        <f t="shared" si="73"/>
        <v>294.83333333333337</v>
      </c>
      <c r="G251" s="22">
        <f t="shared" si="74"/>
        <v>58.96666666666664</v>
      </c>
      <c r="H251" s="29">
        <v>12</v>
      </c>
      <c r="I251" s="24">
        <v>0.1</v>
      </c>
      <c r="J251" s="22">
        <f t="shared" si="75"/>
        <v>35.380000000000003</v>
      </c>
    </row>
    <row r="252" spans="2:10" x14ac:dyDescent="0.25">
      <c r="B252" s="39">
        <v>41882</v>
      </c>
      <c r="C252" s="38" t="s">
        <v>23</v>
      </c>
      <c r="D252" s="22">
        <v>353.8</v>
      </c>
      <c r="E252" s="23">
        <f t="shared" ref="E252:E315" si="76">4+12+12+12+12+12+12+12+12</f>
        <v>100</v>
      </c>
      <c r="F252" s="22">
        <f t="shared" si="73"/>
        <v>294.83333333333337</v>
      </c>
      <c r="G252" s="22">
        <f t="shared" si="74"/>
        <v>58.96666666666664</v>
      </c>
      <c r="H252" s="29">
        <v>12</v>
      </c>
      <c r="I252" s="24">
        <v>0.1</v>
      </c>
      <c r="J252" s="22">
        <f t="shared" si="75"/>
        <v>35.380000000000003</v>
      </c>
    </row>
    <row r="253" spans="2:10" x14ac:dyDescent="0.25">
      <c r="B253" s="39">
        <v>41882</v>
      </c>
      <c r="C253" s="38" t="s">
        <v>23</v>
      </c>
      <c r="D253" s="22">
        <v>353.8</v>
      </c>
      <c r="E253" s="23">
        <f t="shared" si="76"/>
        <v>100</v>
      </c>
      <c r="F253" s="22">
        <f t="shared" si="73"/>
        <v>294.83333333333337</v>
      </c>
      <c r="G253" s="22">
        <f t="shared" si="74"/>
        <v>58.96666666666664</v>
      </c>
      <c r="H253" s="29">
        <v>12</v>
      </c>
      <c r="I253" s="24">
        <v>0.1</v>
      </c>
      <c r="J253" s="22">
        <f t="shared" si="75"/>
        <v>35.380000000000003</v>
      </c>
    </row>
    <row r="254" spans="2:10" x14ac:dyDescent="0.25">
      <c r="B254" s="39">
        <v>41882</v>
      </c>
      <c r="C254" s="38" t="s">
        <v>23</v>
      </c>
      <c r="D254" s="22">
        <v>353.8</v>
      </c>
      <c r="E254" s="23">
        <f t="shared" si="76"/>
        <v>100</v>
      </c>
      <c r="F254" s="22">
        <f t="shared" si="73"/>
        <v>294.83333333333337</v>
      </c>
      <c r="G254" s="22">
        <f t="shared" si="74"/>
        <v>58.96666666666664</v>
      </c>
      <c r="H254" s="29">
        <v>12</v>
      </c>
      <c r="I254" s="24">
        <v>0.1</v>
      </c>
      <c r="J254" s="22">
        <f t="shared" si="75"/>
        <v>35.380000000000003</v>
      </c>
    </row>
    <row r="255" spans="2:10" x14ac:dyDescent="0.25">
      <c r="B255" s="39">
        <v>41882</v>
      </c>
      <c r="C255" s="38" t="s">
        <v>23</v>
      </c>
      <c r="D255" s="22">
        <v>353.8</v>
      </c>
      <c r="E255" s="23">
        <f t="shared" si="76"/>
        <v>100</v>
      </c>
      <c r="F255" s="22">
        <f t="shared" si="73"/>
        <v>294.83333333333337</v>
      </c>
      <c r="G255" s="22">
        <f t="shared" si="74"/>
        <v>58.96666666666664</v>
      </c>
      <c r="H255" s="29">
        <v>12</v>
      </c>
      <c r="I255" s="24">
        <v>0.1</v>
      </c>
      <c r="J255" s="22">
        <f t="shared" si="75"/>
        <v>35.380000000000003</v>
      </c>
    </row>
    <row r="256" spans="2:10" x14ac:dyDescent="0.25">
      <c r="B256" s="39">
        <v>41882</v>
      </c>
      <c r="C256" s="38" t="s">
        <v>23</v>
      </c>
      <c r="D256" s="22">
        <v>353.8</v>
      </c>
      <c r="E256" s="23">
        <f t="shared" si="76"/>
        <v>100</v>
      </c>
      <c r="F256" s="22">
        <f t="shared" si="73"/>
        <v>294.83333333333337</v>
      </c>
      <c r="G256" s="22">
        <f t="shared" si="74"/>
        <v>58.96666666666664</v>
      </c>
      <c r="H256" s="29">
        <v>12</v>
      </c>
      <c r="I256" s="24">
        <v>0.1</v>
      </c>
      <c r="J256" s="22">
        <f t="shared" si="75"/>
        <v>35.380000000000003</v>
      </c>
    </row>
    <row r="257" spans="2:10" x14ac:dyDescent="0.25">
      <c r="B257" s="39">
        <v>41882</v>
      </c>
      <c r="C257" s="38" t="s">
        <v>23</v>
      </c>
      <c r="D257" s="22">
        <v>353.8</v>
      </c>
      <c r="E257" s="23">
        <f t="shared" si="76"/>
        <v>100</v>
      </c>
      <c r="F257" s="22">
        <f t="shared" si="73"/>
        <v>294.83333333333337</v>
      </c>
      <c r="G257" s="22">
        <f t="shared" si="74"/>
        <v>58.96666666666664</v>
      </c>
      <c r="H257" s="29">
        <v>12</v>
      </c>
      <c r="I257" s="24">
        <v>0.1</v>
      </c>
      <c r="J257" s="22">
        <f t="shared" si="75"/>
        <v>35.380000000000003</v>
      </c>
    </row>
    <row r="258" spans="2:10" x14ac:dyDescent="0.25">
      <c r="B258" s="39">
        <v>41882</v>
      </c>
      <c r="C258" s="38" t="s">
        <v>23</v>
      </c>
      <c r="D258" s="22">
        <v>353.8</v>
      </c>
      <c r="E258" s="23">
        <f t="shared" si="76"/>
        <v>100</v>
      </c>
      <c r="F258" s="22">
        <f t="shared" si="73"/>
        <v>294.83333333333337</v>
      </c>
      <c r="G258" s="22">
        <f t="shared" si="74"/>
        <v>58.96666666666664</v>
      </c>
      <c r="H258" s="29">
        <v>12</v>
      </c>
      <c r="I258" s="24">
        <v>0.1</v>
      </c>
      <c r="J258" s="22">
        <f t="shared" si="75"/>
        <v>35.380000000000003</v>
      </c>
    </row>
    <row r="259" spans="2:10" x14ac:dyDescent="0.25">
      <c r="B259" s="39">
        <v>41882</v>
      </c>
      <c r="C259" s="38" t="s">
        <v>23</v>
      </c>
      <c r="D259" s="22">
        <v>353.8</v>
      </c>
      <c r="E259" s="23">
        <f t="shared" si="76"/>
        <v>100</v>
      </c>
      <c r="F259" s="22">
        <f t="shared" si="73"/>
        <v>294.83333333333337</v>
      </c>
      <c r="G259" s="22">
        <f t="shared" si="74"/>
        <v>58.96666666666664</v>
      </c>
      <c r="H259" s="29">
        <v>12</v>
      </c>
      <c r="I259" s="24">
        <v>0.1</v>
      </c>
      <c r="J259" s="22">
        <f t="shared" si="75"/>
        <v>35.380000000000003</v>
      </c>
    </row>
    <row r="260" spans="2:10" x14ac:dyDescent="0.25">
      <c r="B260" s="39">
        <v>41882</v>
      </c>
      <c r="C260" s="38" t="s">
        <v>23</v>
      </c>
      <c r="D260" s="22">
        <v>353.8</v>
      </c>
      <c r="E260" s="23">
        <f t="shared" si="76"/>
        <v>100</v>
      </c>
      <c r="F260" s="22">
        <f t="shared" si="73"/>
        <v>294.83333333333337</v>
      </c>
      <c r="G260" s="22">
        <f t="shared" si="74"/>
        <v>58.96666666666664</v>
      </c>
      <c r="H260" s="29">
        <v>12</v>
      </c>
      <c r="I260" s="24">
        <v>0.1</v>
      </c>
      <c r="J260" s="22">
        <f t="shared" si="75"/>
        <v>35.380000000000003</v>
      </c>
    </row>
    <row r="261" spans="2:10" x14ac:dyDescent="0.25">
      <c r="B261" s="39">
        <v>41882</v>
      </c>
      <c r="C261" s="38" t="s">
        <v>23</v>
      </c>
      <c r="D261" s="22">
        <v>353.8</v>
      </c>
      <c r="E261" s="23">
        <f t="shared" si="76"/>
        <v>100</v>
      </c>
      <c r="F261" s="22">
        <f t="shared" si="73"/>
        <v>294.83333333333337</v>
      </c>
      <c r="G261" s="22">
        <f t="shared" si="74"/>
        <v>58.96666666666664</v>
      </c>
      <c r="H261" s="29">
        <v>12</v>
      </c>
      <c r="I261" s="24">
        <v>0.1</v>
      </c>
      <c r="J261" s="22">
        <f t="shared" si="75"/>
        <v>35.380000000000003</v>
      </c>
    </row>
    <row r="262" spans="2:10" x14ac:dyDescent="0.25">
      <c r="B262" s="39">
        <v>41882</v>
      </c>
      <c r="C262" s="38" t="s">
        <v>23</v>
      </c>
      <c r="D262" s="22">
        <v>353.8</v>
      </c>
      <c r="E262" s="23">
        <f t="shared" si="76"/>
        <v>100</v>
      </c>
      <c r="F262" s="22">
        <f t="shared" si="73"/>
        <v>294.83333333333337</v>
      </c>
      <c r="G262" s="22">
        <f t="shared" si="74"/>
        <v>58.96666666666664</v>
      </c>
      <c r="H262" s="29">
        <v>12</v>
      </c>
      <c r="I262" s="24">
        <v>0.1</v>
      </c>
      <c r="J262" s="22">
        <f t="shared" si="75"/>
        <v>35.380000000000003</v>
      </c>
    </row>
    <row r="263" spans="2:10" x14ac:dyDescent="0.25">
      <c r="B263" s="39">
        <v>41882</v>
      </c>
      <c r="C263" s="38" t="s">
        <v>23</v>
      </c>
      <c r="D263" s="22">
        <v>353.8</v>
      </c>
      <c r="E263" s="23">
        <f t="shared" si="76"/>
        <v>100</v>
      </c>
      <c r="F263" s="22">
        <f t="shared" si="73"/>
        <v>294.83333333333337</v>
      </c>
      <c r="G263" s="22">
        <f t="shared" si="74"/>
        <v>58.96666666666664</v>
      </c>
      <c r="H263" s="29">
        <v>12</v>
      </c>
      <c r="I263" s="24">
        <v>0.1</v>
      </c>
      <c r="J263" s="22">
        <f t="shared" si="75"/>
        <v>35.380000000000003</v>
      </c>
    </row>
    <row r="264" spans="2:10" x14ac:dyDescent="0.25">
      <c r="B264" s="39">
        <v>41882</v>
      </c>
      <c r="C264" s="38" t="s">
        <v>23</v>
      </c>
      <c r="D264" s="22">
        <v>353.8</v>
      </c>
      <c r="E264" s="23">
        <f t="shared" si="76"/>
        <v>100</v>
      </c>
      <c r="F264" s="22">
        <f t="shared" si="73"/>
        <v>294.83333333333337</v>
      </c>
      <c r="G264" s="22">
        <f t="shared" si="74"/>
        <v>58.96666666666664</v>
      </c>
      <c r="H264" s="29">
        <v>12</v>
      </c>
      <c r="I264" s="24">
        <v>0.1</v>
      </c>
      <c r="J264" s="22">
        <f t="shared" si="75"/>
        <v>35.380000000000003</v>
      </c>
    </row>
    <row r="265" spans="2:10" x14ac:dyDescent="0.25">
      <c r="B265" s="39">
        <v>41882</v>
      </c>
      <c r="C265" s="38" t="s">
        <v>23</v>
      </c>
      <c r="D265" s="22">
        <v>353.8</v>
      </c>
      <c r="E265" s="23">
        <f t="shared" si="76"/>
        <v>100</v>
      </c>
      <c r="F265" s="22">
        <f t="shared" si="73"/>
        <v>294.83333333333337</v>
      </c>
      <c r="G265" s="22">
        <f t="shared" si="74"/>
        <v>58.96666666666664</v>
      </c>
      <c r="H265" s="29">
        <v>12</v>
      </c>
      <c r="I265" s="24">
        <v>0.1</v>
      </c>
      <c r="J265" s="22">
        <f t="shared" si="75"/>
        <v>35.380000000000003</v>
      </c>
    </row>
    <row r="266" spans="2:10" x14ac:dyDescent="0.25">
      <c r="B266" s="39">
        <v>41882</v>
      </c>
      <c r="C266" s="38" t="s">
        <v>23</v>
      </c>
      <c r="D266" s="22">
        <v>353.8</v>
      </c>
      <c r="E266" s="23">
        <f t="shared" si="76"/>
        <v>100</v>
      </c>
      <c r="F266" s="22">
        <f t="shared" si="73"/>
        <v>294.83333333333337</v>
      </c>
      <c r="G266" s="22">
        <f t="shared" si="74"/>
        <v>58.96666666666664</v>
      </c>
      <c r="H266" s="29">
        <v>12</v>
      </c>
      <c r="I266" s="24">
        <v>0.1</v>
      </c>
      <c r="J266" s="22">
        <f t="shared" si="75"/>
        <v>35.380000000000003</v>
      </c>
    </row>
    <row r="267" spans="2:10" x14ac:dyDescent="0.25">
      <c r="B267" s="39">
        <v>41882</v>
      </c>
      <c r="C267" s="38" t="s">
        <v>23</v>
      </c>
      <c r="D267" s="22">
        <v>353.8</v>
      </c>
      <c r="E267" s="23">
        <f t="shared" si="76"/>
        <v>100</v>
      </c>
      <c r="F267" s="22">
        <f t="shared" si="73"/>
        <v>294.83333333333337</v>
      </c>
      <c r="G267" s="22">
        <f t="shared" si="74"/>
        <v>58.96666666666664</v>
      </c>
      <c r="H267" s="29">
        <v>12</v>
      </c>
      <c r="I267" s="24">
        <v>0.1</v>
      </c>
      <c r="J267" s="22">
        <f t="shared" si="75"/>
        <v>35.380000000000003</v>
      </c>
    </row>
    <row r="268" spans="2:10" x14ac:dyDescent="0.25">
      <c r="B268" s="39">
        <v>41882</v>
      </c>
      <c r="C268" s="38" t="s">
        <v>23</v>
      </c>
      <c r="D268" s="22">
        <v>353.8</v>
      </c>
      <c r="E268" s="23">
        <f t="shared" si="76"/>
        <v>100</v>
      </c>
      <c r="F268" s="22">
        <f t="shared" si="73"/>
        <v>294.83333333333337</v>
      </c>
      <c r="G268" s="22">
        <f t="shared" si="74"/>
        <v>58.96666666666664</v>
      </c>
      <c r="H268" s="29">
        <v>12</v>
      </c>
      <c r="I268" s="24">
        <v>0.1</v>
      </c>
      <c r="J268" s="22">
        <f t="shared" si="75"/>
        <v>35.380000000000003</v>
      </c>
    </row>
    <row r="269" spans="2:10" x14ac:dyDescent="0.25">
      <c r="B269" s="39">
        <v>41882</v>
      </c>
      <c r="C269" s="38" t="s">
        <v>23</v>
      </c>
      <c r="D269" s="22">
        <v>353.8</v>
      </c>
      <c r="E269" s="23">
        <f t="shared" si="76"/>
        <v>100</v>
      </c>
      <c r="F269" s="22">
        <f t="shared" si="73"/>
        <v>294.83333333333337</v>
      </c>
      <c r="G269" s="22">
        <f t="shared" si="74"/>
        <v>58.96666666666664</v>
      </c>
      <c r="H269" s="29">
        <v>12</v>
      </c>
      <c r="I269" s="24">
        <v>0.1</v>
      </c>
      <c r="J269" s="22">
        <f t="shared" si="75"/>
        <v>35.380000000000003</v>
      </c>
    </row>
    <row r="270" spans="2:10" x14ac:dyDescent="0.25">
      <c r="B270" s="39">
        <v>41882</v>
      </c>
      <c r="C270" s="38" t="s">
        <v>23</v>
      </c>
      <c r="D270" s="22">
        <v>353.8</v>
      </c>
      <c r="E270" s="23">
        <f t="shared" si="76"/>
        <v>100</v>
      </c>
      <c r="F270" s="22">
        <f t="shared" si="73"/>
        <v>294.83333333333337</v>
      </c>
      <c r="G270" s="22">
        <f t="shared" si="74"/>
        <v>58.96666666666664</v>
      </c>
      <c r="H270" s="29">
        <v>12</v>
      </c>
      <c r="I270" s="24">
        <v>0.1</v>
      </c>
      <c r="J270" s="22">
        <f t="shared" si="75"/>
        <v>35.380000000000003</v>
      </c>
    </row>
    <row r="271" spans="2:10" x14ac:dyDescent="0.25">
      <c r="B271" s="39">
        <v>41882</v>
      </c>
      <c r="C271" s="38" t="s">
        <v>23</v>
      </c>
      <c r="D271" s="22">
        <v>353.8</v>
      </c>
      <c r="E271" s="23">
        <f t="shared" si="76"/>
        <v>100</v>
      </c>
      <c r="F271" s="22">
        <f t="shared" si="73"/>
        <v>294.83333333333337</v>
      </c>
      <c r="G271" s="22">
        <f t="shared" si="74"/>
        <v>58.96666666666664</v>
      </c>
      <c r="H271" s="29">
        <v>12</v>
      </c>
      <c r="I271" s="24">
        <v>0.1</v>
      </c>
      <c r="J271" s="22">
        <f t="shared" si="75"/>
        <v>35.380000000000003</v>
      </c>
    </row>
    <row r="272" spans="2:10" x14ac:dyDescent="0.25">
      <c r="B272" s="39">
        <v>41882</v>
      </c>
      <c r="C272" s="38" t="s">
        <v>23</v>
      </c>
      <c r="D272" s="22">
        <v>353.8</v>
      </c>
      <c r="E272" s="23">
        <f t="shared" si="76"/>
        <v>100</v>
      </c>
      <c r="F272" s="22">
        <f t="shared" si="73"/>
        <v>294.83333333333337</v>
      </c>
      <c r="G272" s="22">
        <f t="shared" si="74"/>
        <v>58.96666666666664</v>
      </c>
      <c r="H272" s="29">
        <v>12</v>
      </c>
      <c r="I272" s="24">
        <v>0.1</v>
      </c>
      <c r="J272" s="22">
        <f t="shared" si="75"/>
        <v>35.380000000000003</v>
      </c>
    </row>
    <row r="273" spans="2:10" x14ac:dyDescent="0.25">
      <c r="B273" s="39">
        <v>41882</v>
      </c>
      <c r="C273" s="38" t="s">
        <v>23</v>
      </c>
      <c r="D273" s="22">
        <v>353.8</v>
      </c>
      <c r="E273" s="23">
        <f t="shared" si="76"/>
        <v>100</v>
      </c>
      <c r="F273" s="22">
        <f t="shared" si="73"/>
        <v>294.83333333333337</v>
      </c>
      <c r="G273" s="22">
        <f t="shared" si="74"/>
        <v>58.96666666666664</v>
      </c>
      <c r="H273" s="29">
        <v>12</v>
      </c>
      <c r="I273" s="24">
        <v>0.1</v>
      </c>
      <c r="J273" s="22">
        <f t="shared" si="75"/>
        <v>35.380000000000003</v>
      </c>
    </row>
    <row r="274" spans="2:10" x14ac:dyDescent="0.25">
      <c r="B274" s="39">
        <v>41882</v>
      </c>
      <c r="C274" s="38" t="s">
        <v>23</v>
      </c>
      <c r="D274" s="22">
        <v>353.8</v>
      </c>
      <c r="E274" s="23">
        <f t="shared" si="76"/>
        <v>100</v>
      </c>
      <c r="F274" s="22">
        <f t="shared" si="73"/>
        <v>294.83333333333337</v>
      </c>
      <c r="G274" s="22">
        <f t="shared" si="74"/>
        <v>58.96666666666664</v>
      </c>
      <c r="H274" s="29">
        <v>12</v>
      </c>
      <c r="I274" s="24">
        <v>0.1</v>
      </c>
      <c r="J274" s="22">
        <f t="shared" si="75"/>
        <v>35.380000000000003</v>
      </c>
    </row>
    <row r="275" spans="2:10" x14ac:dyDescent="0.25">
      <c r="B275" s="39">
        <v>41882</v>
      </c>
      <c r="C275" s="38" t="s">
        <v>23</v>
      </c>
      <c r="D275" s="22">
        <v>353.8</v>
      </c>
      <c r="E275" s="23">
        <f t="shared" si="76"/>
        <v>100</v>
      </c>
      <c r="F275" s="22">
        <f t="shared" si="73"/>
        <v>294.83333333333337</v>
      </c>
      <c r="G275" s="22">
        <f t="shared" si="74"/>
        <v>58.96666666666664</v>
      </c>
      <c r="H275" s="29">
        <v>12</v>
      </c>
      <c r="I275" s="24">
        <v>0.1</v>
      </c>
      <c r="J275" s="22">
        <f t="shared" si="75"/>
        <v>35.380000000000003</v>
      </c>
    </row>
    <row r="276" spans="2:10" x14ac:dyDescent="0.25">
      <c r="B276" s="39">
        <v>41882</v>
      </c>
      <c r="C276" s="38" t="s">
        <v>23</v>
      </c>
      <c r="D276" s="22">
        <v>353.8</v>
      </c>
      <c r="E276" s="23">
        <f t="shared" si="76"/>
        <v>100</v>
      </c>
      <c r="F276" s="22">
        <f t="shared" si="73"/>
        <v>294.83333333333337</v>
      </c>
      <c r="G276" s="22">
        <f t="shared" si="74"/>
        <v>58.96666666666664</v>
      </c>
      <c r="H276" s="29">
        <v>12</v>
      </c>
      <c r="I276" s="24">
        <v>0.1</v>
      </c>
      <c r="J276" s="22">
        <f t="shared" si="75"/>
        <v>35.380000000000003</v>
      </c>
    </row>
    <row r="277" spans="2:10" x14ac:dyDescent="0.25">
      <c r="B277" s="39">
        <v>41882</v>
      </c>
      <c r="C277" s="38" t="s">
        <v>23</v>
      </c>
      <c r="D277" s="22">
        <v>353.8</v>
      </c>
      <c r="E277" s="23">
        <f t="shared" si="76"/>
        <v>100</v>
      </c>
      <c r="F277" s="22">
        <f t="shared" si="73"/>
        <v>294.83333333333337</v>
      </c>
      <c r="G277" s="22">
        <f t="shared" si="74"/>
        <v>58.96666666666664</v>
      </c>
      <c r="H277" s="29">
        <v>12</v>
      </c>
      <c r="I277" s="24">
        <v>0.1</v>
      </c>
      <c r="J277" s="22">
        <f t="shared" si="75"/>
        <v>35.380000000000003</v>
      </c>
    </row>
    <row r="278" spans="2:10" x14ac:dyDescent="0.25">
      <c r="B278" s="39">
        <v>41882</v>
      </c>
      <c r="C278" s="38" t="s">
        <v>23</v>
      </c>
      <c r="D278" s="22">
        <v>353.8</v>
      </c>
      <c r="E278" s="23">
        <f t="shared" si="76"/>
        <v>100</v>
      </c>
      <c r="F278" s="22">
        <f t="shared" si="73"/>
        <v>294.83333333333337</v>
      </c>
      <c r="G278" s="22">
        <f t="shared" si="74"/>
        <v>58.96666666666664</v>
      </c>
      <c r="H278" s="29">
        <v>12</v>
      </c>
      <c r="I278" s="24">
        <v>0.1</v>
      </c>
      <c r="J278" s="22">
        <f t="shared" si="75"/>
        <v>35.380000000000003</v>
      </c>
    </row>
    <row r="279" spans="2:10" x14ac:dyDescent="0.25">
      <c r="B279" s="39">
        <v>41882</v>
      </c>
      <c r="C279" s="38" t="s">
        <v>23</v>
      </c>
      <c r="D279" s="22">
        <v>353.8</v>
      </c>
      <c r="E279" s="23">
        <f t="shared" si="76"/>
        <v>100</v>
      </c>
      <c r="F279" s="22">
        <f t="shared" si="73"/>
        <v>294.83333333333337</v>
      </c>
      <c r="G279" s="22">
        <f t="shared" si="74"/>
        <v>58.96666666666664</v>
      </c>
      <c r="H279" s="29">
        <v>12</v>
      </c>
      <c r="I279" s="24">
        <v>0.1</v>
      </c>
      <c r="J279" s="22">
        <f t="shared" si="75"/>
        <v>35.380000000000003</v>
      </c>
    </row>
    <row r="280" spans="2:10" x14ac:dyDescent="0.25">
      <c r="B280" s="39">
        <v>41882</v>
      </c>
      <c r="C280" s="38" t="s">
        <v>23</v>
      </c>
      <c r="D280" s="22">
        <v>353.8</v>
      </c>
      <c r="E280" s="23">
        <f t="shared" si="76"/>
        <v>100</v>
      </c>
      <c r="F280" s="22">
        <f t="shared" si="73"/>
        <v>294.83333333333337</v>
      </c>
      <c r="G280" s="22">
        <f t="shared" si="74"/>
        <v>58.96666666666664</v>
      </c>
      <c r="H280" s="29">
        <v>12</v>
      </c>
      <c r="I280" s="24">
        <v>0.1</v>
      </c>
      <c r="J280" s="22">
        <f t="shared" si="75"/>
        <v>35.380000000000003</v>
      </c>
    </row>
    <row r="281" spans="2:10" x14ac:dyDescent="0.25">
      <c r="B281" s="39">
        <v>41882</v>
      </c>
      <c r="C281" s="38" t="s">
        <v>23</v>
      </c>
      <c r="D281" s="22">
        <v>353.8</v>
      </c>
      <c r="E281" s="23">
        <f t="shared" si="76"/>
        <v>100</v>
      </c>
      <c r="F281" s="22">
        <f t="shared" si="73"/>
        <v>294.83333333333337</v>
      </c>
      <c r="G281" s="22">
        <f t="shared" si="74"/>
        <v>58.96666666666664</v>
      </c>
      <c r="H281" s="29">
        <v>12</v>
      </c>
      <c r="I281" s="24">
        <v>0.1</v>
      </c>
      <c r="J281" s="22">
        <f t="shared" si="75"/>
        <v>35.380000000000003</v>
      </c>
    </row>
    <row r="282" spans="2:10" x14ac:dyDescent="0.25">
      <c r="B282" s="39">
        <v>41882</v>
      </c>
      <c r="C282" s="38" t="s">
        <v>23</v>
      </c>
      <c r="D282" s="22">
        <v>353.8</v>
      </c>
      <c r="E282" s="23">
        <f t="shared" si="76"/>
        <v>100</v>
      </c>
      <c r="F282" s="22">
        <f t="shared" si="73"/>
        <v>294.83333333333337</v>
      </c>
      <c r="G282" s="22">
        <f t="shared" si="74"/>
        <v>58.96666666666664</v>
      </c>
      <c r="H282" s="29">
        <v>12</v>
      </c>
      <c r="I282" s="24">
        <v>0.1</v>
      </c>
      <c r="J282" s="22">
        <f t="shared" si="75"/>
        <v>35.380000000000003</v>
      </c>
    </row>
    <row r="283" spans="2:10" x14ac:dyDescent="0.25">
      <c r="B283" s="39">
        <v>41882</v>
      </c>
      <c r="C283" s="38" t="s">
        <v>23</v>
      </c>
      <c r="D283" s="22">
        <v>353.8</v>
      </c>
      <c r="E283" s="23">
        <f t="shared" si="76"/>
        <v>100</v>
      </c>
      <c r="F283" s="22">
        <f t="shared" si="73"/>
        <v>294.83333333333337</v>
      </c>
      <c r="G283" s="22">
        <f t="shared" si="74"/>
        <v>58.96666666666664</v>
      </c>
      <c r="H283" s="29">
        <v>12</v>
      </c>
      <c r="I283" s="24">
        <v>0.1</v>
      </c>
      <c r="J283" s="22">
        <f t="shared" si="75"/>
        <v>35.380000000000003</v>
      </c>
    </row>
    <row r="284" spans="2:10" x14ac:dyDescent="0.25">
      <c r="B284" s="39">
        <v>41882</v>
      </c>
      <c r="C284" s="38" t="s">
        <v>23</v>
      </c>
      <c r="D284" s="22">
        <v>353.8</v>
      </c>
      <c r="E284" s="23">
        <f t="shared" si="76"/>
        <v>100</v>
      </c>
      <c r="F284" s="22">
        <f t="shared" si="73"/>
        <v>294.83333333333337</v>
      </c>
      <c r="G284" s="22">
        <f t="shared" si="74"/>
        <v>58.96666666666664</v>
      </c>
      <c r="H284" s="29">
        <v>12</v>
      </c>
      <c r="I284" s="24">
        <v>0.1</v>
      </c>
      <c r="J284" s="22">
        <f t="shared" si="75"/>
        <v>35.380000000000003</v>
      </c>
    </row>
    <row r="285" spans="2:10" x14ac:dyDescent="0.25">
      <c r="B285" s="39">
        <v>41882</v>
      </c>
      <c r="C285" s="38" t="s">
        <v>23</v>
      </c>
      <c r="D285" s="22">
        <v>353.8</v>
      </c>
      <c r="E285" s="23">
        <f t="shared" si="76"/>
        <v>100</v>
      </c>
      <c r="F285" s="22">
        <f t="shared" si="73"/>
        <v>294.83333333333337</v>
      </c>
      <c r="G285" s="22">
        <f t="shared" si="74"/>
        <v>58.96666666666664</v>
      </c>
      <c r="H285" s="29">
        <v>12</v>
      </c>
      <c r="I285" s="24">
        <v>0.1</v>
      </c>
      <c r="J285" s="22">
        <f t="shared" si="75"/>
        <v>35.380000000000003</v>
      </c>
    </row>
    <row r="286" spans="2:10" x14ac:dyDescent="0.25">
      <c r="B286" s="39">
        <v>41882</v>
      </c>
      <c r="C286" s="38" t="s">
        <v>23</v>
      </c>
      <c r="D286" s="22">
        <v>353.8</v>
      </c>
      <c r="E286" s="23">
        <f t="shared" si="76"/>
        <v>100</v>
      </c>
      <c r="F286" s="22">
        <f t="shared" si="73"/>
        <v>294.83333333333337</v>
      </c>
      <c r="G286" s="22">
        <f t="shared" si="74"/>
        <v>58.96666666666664</v>
      </c>
      <c r="H286" s="29">
        <v>12</v>
      </c>
      <c r="I286" s="24">
        <v>0.1</v>
      </c>
      <c r="J286" s="22">
        <f t="shared" si="75"/>
        <v>35.380000000000003</v>
      </c>
    </row>
    <row r="287" spans="2:10" x14ac:dyDescent="0.25">
      <c r="B287" s="39">
        <v>41882</v>
      </c>
      <c r="C287" s="38" t="s">
        <v>23</v>
      </c>
      <c r="D287" s="22">
        <v>353.8</v>
      </c>
      <c r="E287" s="23">
        <f t="shared" si="76"/>
        <v>100</v>
      </c>
      <c r="F287" s="22">
        <f t="shared" si="73"/>
        <v>294.83333333333337</v>
      </c>
      <c r="G287" s="22">
        <f t="shared" si="74"/>
        <v>58.96666666666664</v>
      </c>
      <c r="H287" s="29">
        <v>12</v>
      </c>
      <c r="I287" s="24">
        <v>0.1</v>
      </c>
      <c r="J287" s="22">
        <f t="shared" si="75"/>
        <v>35.380000000000003</v>
      </c>
    </row>
    <row r="288" spans="2:10" x14ac:dyDescent="0.25">
      <c r="B288" s="39">
        <v>41882</v>
      </c>
      <c r="C288" s="38" t="s">
        <v>23</v>
      </c>
      <c r="D288" s="22">
        <v>353.8</v>
      </c>
      <c r="E288" s="23">
        <f t="shared" si="76"/>
        <v>100</v>
      </c>
      <c r="F288" s="22">
        <f t="shared" si="73"/>
        <v>294.83333333333337</v>
      </c>
      <c r="G288" s="22">
        <f t="shared" si="74"/>
        <v>58.96666666666664</v>
      </c>
      <c r="H288" s="29">
        <v>12</v>
      </c>
      <c r="I288" s="24">
        <v>0.1</v>
      </c>
      <c r="J288" s="22">
        <f t="shared" si="75"/>
        <v>35.380000000000003</v>
      </c>
    </row>
    <row r="289" spans="2:10" x14ac:dyDescent="0.25">
      <c r="B289" s="39">
        <v>41882</v>
      </c>
      <c r="C289" s="38" t="s">
        <v>23</v>
      </c>
      <c r="D289" s="22">
        <v>353.8</v>
      </c>
      <c r="E289" s="23">
        <f t="shared" si="76"/>
        <v>100</v>
      </c>
      <c r="F289" s="22">
        <f t="shared" si="73"/>
        <v>294.83333333333337</v>
      </c>
      <c r="G289" s="22">
        <f t="shared" si="74"/>
        <v>58.96666666666664</v>
      </c>
      <c r="H289" s="29">
        <v>12</v>
      </c>
      <c r="I289" s="24">
        <v>0.1</v>
      </c>
      <c r="J289" s="22">
        <f t="shared" si="75"/>
        <v>35.380000000000003</v>
      </c>
    </row>
    <row r="290" spans="2:10" x14ac:dyDescent="0.25">
      <c r="B290" s="39">
        <v>41882</v>
      </c>
      <c r="C290" s="38" t="s">
        <v>23</v>
      </c>
      <c r="D290" s="22">
        <v>353.8</v>
      </c>
      <c r="E290" s="23">
        <f t="shared" si="76"/>
        <v>100</v>
      </c>
      <c r="F290" s="22">
        <f t="shared" si="73"/>
        <v>294.83333333333337</v>
      </c>
      <c r="G290" s="22">
        <f t="shared" si="74"/>
        <v>58.96666666666664</v>
      </c>
      <c r="H290" s="29">
        <v>12</v>
      </c>
      <c r="I290" s="24">
        <v>0.1</v>
      </c>
      <c r="J290" s="22">
        <f t="shared" si="75"/>
        <v>35.380000000000003</v>
      </c>
    </row>
    <row r="291" spans="2:10" x14ac:dyDescent="0.25">
      <c r="B291" s="39">
        <v>41882</v>
      </c>
      <c r="C291" s="38" t="s">
        <v>23</v>
      </c>
      <c r="D291" s="22">
        <v>353.8</v>
      </c>
      <c r="E291" s="23">
        <f t="shared" si="76"/>
        <v>100</v>
      </c>
      <c r="F291" s="22">
        <f t="shared" si="73"/>
        <v>294.83333333333337</v>
      </c>
      <c r="G291" s="22">
        <f t="shared" si="74"/>
        <v>58.96666666666664</v>
      </c>
      <c r="H291" s="29">
        <v>12</v>
      </c>
      <c r="I291" s="24">
        <v>0.1</v>
      </c>
      <c r="J291" s="22">
        <f t="shared" si="75"/>
        <v>35.380000000000003</v>
      </c>
    </row>
    <row r="292" spans="2:10" x14ac:dyDescent="0.25">
      <c r="B292" s="39">
        <v>41882</v>
      </c>
      <c r="C292" s="38" t="s">
        <v>23</v>
      </c>
      <c r="D292" s="22">
        <v>353.8</v>
      </c>
      <c r="E292" s="23">
        <f t="shared" si="76"/>
        <v>100</v>
      </c>
      <c r="F292" s="22">
        <f t="shared" si="73"/>
        <v>294.83333333333337</v>
      </c>
      <c r="G292" s="22">
        <f t="shared" si="74"/>
        <v>58.96666666666664</v>
      </c>
      <c r="H292" s="29">
        <v>12</v>
      </c>
      <c r="I292" s="24">
        <v>0.1</v>
      </c>
      <c r="J292" s="22">
        <f t="shared" si="75"/>
        <v>35.380000000000003</v>
      </c>
    </row>
    <row r="293" spans="2:10" x14ac:dyDescent="0.25">
      <c r="B293" s="39">
        <v>41882</v>
      </c>
      <c r="C293" s="38" t="s">
        <v>23</v>
      </c>
      <c r="D293" s="22">
        <v>353.8</v>
      </c>
      <c r="E293" s="23">
        <f t="shared" si="76"/>
        <v>100</v>
      </c>
      <c r="F293" s="22">
        <f t="shared" si="73"/>
        <v>294.83333333333337</v>
      </c>
      <c r="G293" s="22">
        <f t="shared" si="74"/>
        <v>58.96666666666664</v>
      </c>
      <c r="H293" s="29">
        <v>12</v>
      </c>
      <c r="I293" s="24">
        <v>0.1</v>
      </c>
      <c r="J293" s="22">
        <f t="shared" si="75"/>
        <v>35.380000000000003</v>
      </c>
    </row>
    <row r="294" spans="2:10" x14ac:dyDescent="0.25">
      <c r="B294" s="39">
        <v>41882</v>
      </c>
      <c r="C294" s="38" t="s">
        <v>23</v>
      </c>
      <c r="D294" s="22">
        <v>353.8</v>
      </c>
      <c r="E294" s="23">
        <f t="shared" si="76"/>
        <v>100</v>
      </c>
      <c r="F294" s="22">
        <f t="shared" si="73"/>
        <v>294.83333333333337</v>
      </c>
      <c r="G294" s="22">
        <f t="shared" si="74"/>
        <v>58.96666666666664</v>
      </c>
      <c r="H294" s="29">
        <v>12</v>
      </c>
      <c r="I294" s="24">
        <v>0.1</v>
      </c>
      <c r="J294" s="22">
        <f t="shared" si="75"/>
        <v>35.380000000000003</v>
      </c>
    </row>
    <row r="295" spans="2:10" x14ac:dyDescent="0.25">
      <c r="B295" s="39">
        <v>41882</v>
      </c>
      <c r="C295" s="38" t="s">
        <v>23</v>
      </c>
      <c r="D295" s="22">
        <v>353.8</v>
      </c>
      <c r="E295" s="23">
        <f t="shared" si="76"/>
        <v>100</v>
      </c>
      <c r="F295" s="22">
        <f t="shared" si="73"/>
        <v>294.83333333333337</v>
      </c>
      <c r="G295" s="22">
        <f t="shared" si="74"/>
        <v>58.96666666666664</v>
      </c>
      <c r="H295" s="29">
        <v>12</v>
      </c>
      <c r="I295" s="24">
        <v>0.1</v>
      </c>
      <c r="J295" s="22">
        <f t="shared" si="75"/>
        <v>35.380000000000003</v>
      </c>
    </row>
    <row r="296" spans="2:10" x14ac:dyDescent="0.25">
      <c r="B296" s="39">
        <v>41882</v>
      </c>
      <c r="C296" s="38" t="s">
        <v>23</v>
      </c>
      <c r="D296" s="22">
        <v>353.8</v>
      </c>
      <c r="E296" s="23">
        <f t="shared" si="76"/>
        <v>100</v>
      </c>
      <c r="F296" s="22">
        <f t="shared" si="73"/>
        <v>294.83333333333337</v>
      </c>
      <c r="G296" s="22">
        <f t="shared" si="74"/>
        <v>58.96666666666664</v>
      </c>
      <c r="H296" s="29">
        <v>12</v>
      </c>
      <c r="I296" s="24">
        <v>0.1</v>
      </c>
      <c r="J296" s="22">
        <f t="shared" si="75"/>
        <v>35.380000000000003</v>
      </c>
    </row>
    <row r="297" spans="2:10" x14ac:dyDescent="0.25">
      <c r="B297" s="39">
        <v>41882</v>
      </c>
      <c r="C297" s="38" t="s">
        <v>23</v>
      </c>
      <c r="D297" s="22">
        <v>353.8</v>
      </c>
      <c r="E297" s="23">
        <f t="shared" si="76"/>
        <v>100</v>
      </c>
      <c r="F297" s="22">
        <f t="shared" si="73"/>
        <v>294.83333333333337</v>
      </c>
      <c r="G297" s="22">
        <f t="shared" si="74"/>
        <v>58.96666666666664</v>
      </c>
      <c r="H297" s="29">
        <v>12</v>
      </c>
      <c r="I297" s="24">
        <v>0.1</v>
      </c>
      <c r="J297" s="22">
        <f t="shared" si="75"/>
        <v>35.380000000000003</v>
      </c>
    </row>
    <row r="298" spans="2:10" x14ac:dyDescent="0.25">
      <c r="B298" s="39">
        <v>41882</v>
      </c>
      <c r="C298" s="38" t="s">
        <v>23</v>
      </c>
      <c r="D298" s="22">
        <v>353.8</v>
      </c>
      <c r="E298" s="23">
        <f t="shared" si="76"/>
        <v>100</v>
      </c>
      <c r="F298" s="22">
        <f t="shared" si="73"/>
        <v>294.83333333333337</v>
      </c>
      <c r="G298" s="22">
        <f t="shared" si="74"/>
        <v>58.96666666666664</v>
      </c>
      <c r="H298" s="29">
        <v>12</v>
      </c>
      <c r="I298" s="24">
        <v>0.1</v>
      </c>
      <c r="J298" s="22">
        <f t="shared" si="75"/>
        <v>35.380000000000003</v>
      </c>
    </row>
    <row r="299" spans="2:10" x14ac:dyDescent="0.25">
      <c r="B299" s="39">
        <v>41882</v>
      </c>
      <c r="C299" s="38" t="s">
        <v>23</v>
      </c>
      <c r="D299" s="22">
        <v>353.8</v>
      </c>
      <c r="E299" s="23">
        <f t="shared" si="76"/>
        <v>100</v>
      </c>
      <c r="F299" s="22">
        <f t="shared" si="73"/>
        <v>294.83333333333337</v>
      </c>
      <c r="G299" s="22">
        <f t="shared" si="74"/>
        <v>58.96666666666664</v>
      </c>
      <c r="H299" s="29">
        <v>12</v>
      </c>
      <c r="I299" s="24">
        <v>0.1</v>
      </c>
      <c r="J299" s="22">
        <f t="shared" si="75"/>
        <v>35.380000000000003</v>
      </c>
    </row>
    <row r="300" spans="2:10" x14ac:dyDescent="0.25">
      <c r="B300" s="39">
        <v>41882</v>
      </c>
      <c r="C300" s="38" t="s">
        <v>23</v>
      </c>
      <c r="D300" s="22">
        <v>353.8</v>
      </c>
      <c r="E300" s="23">
        <f t="shared" si="76"/>
        <v>100</v>
      </c>
      <c r="F300" s="22">
        <f t="shared" si="73"/>
        <v>294.83333333333337</v>
      </c>
      <c r="G300" s="22">
        <f t="shared" si="74"/>
        <v>58.96666666666664</v>
      </c>
      <c r="H300" s="29">
        <v>12</v>
      </c>
      <c r="I300" s="24">
        <v>0.1</v>
      </c>
      <c r="J300" s="22">
        <f t="shared" si="75"/>
        <v>35.380000000000003</v>
      </c>
    </row>
    <row r="301" spans="2:10" x14ac:dyDescent="0.25">
      <c r="B301" s="39">
        <v>41882</v>
      </c>
      <c r="C301" s="38" t="s">
        <v>23</v>
      </c>
      <c r="D301" s="22">
        <v>353.8</v>
      </c>
      <c r="E301" s="23">
        <f t="shared" si="76"/>
        <v>100</v>
      </c>
      <c r="F301" s="22">
        <f t="shared" si="73"/>
        <v>294.83333333333337</v>
      </c>
      <c r="G301" s="22">
        <f t="shared" si="74"/>
        <v>58.96666666666664</v>
      </c>
      <c r="H301" s="29">
        <v>12</v>
      </c>
      <c r="I301" s="24">
        <v>0.1</v>
      </c>
      <c r="J301" s="22">
        <f t="shared" si="75"/>
        <v>35.380000000000003</v>
      </c>
    </row>
    <row r="302" spans="2:10" x14ac:dyDescent="0.25">
      <c r="B302" s="39">
        <v>41882</v>
      </c>
      <c r="C302" s="38" t="s">
        <v>23</v>
      </c>
      <c r="D302" s="22">
        <v>353.8</v>
      </c>
      <c r="E302" s="23">
        <f t="shared" si="76"/>
        <v>100</v>
      </c>
      <c r="F302" s="22">
        <f t="shared" si="73"/>
        <v>294.83333333333337</v>
      </c>
      <c r="G302" s="22">
        <f t="shared" si="74"/>
        <v>58.96666666666664</v>
      </c>
      <c r="H302" s="29">
        <v>12</v>
      </c>
      <c r="I302" s="24">
        <v>0.1</v>
      </c>
      <c r="J302" s="22">
        <f t="shared" si="75"/>
        <v>35.380000000000003</v>
      </c>
    </row>
    <row r="303" spans="2:10" x14ac:dyDescent="0.25">
      <c r="B303" s="39">
        <v>41882</v>
      </c>
      <c r="C303" s="38" t="s">
        <v>23</v>
      </c>
      <c r="D303" s="22">
        <v>353.8</v>
      </c>
      <c r="E303" s="23">
        <f t="shared" si="76"/>
        <v>100</v>
      </c>
      <c r="F303" s="22">
        <f t="shared" si="73"/>
        <v>294.83333333333337</v>
      </c>
      <c r="G303" s="22">
        <f t="shared" si="74"/>
        <v>58.96666666666664</v>
      </c>
      <c r="H303" s="29">
        <v>12</v>
      </c>
      <c r="I303" s="24">
        <v>0.1</v>
      </c>
      <c r="J303" s="22">
        <f t="shared" si="75"/>
        <v>35.380000000000003</v>
      </c>
    </row>
    <row r="304" spans="2:10" x14ac:dyDescent="0.25">
      <c r="B304" s="39">
        <v>41882</v>
      </c>
      <c r="C304" s="38" t="s">
        <v>23</v>
      </c>
      <c r="D304" s="22">
        <v>353.8</v>
      </c>
      <c r="E304" s="23">
        <f t="shared" si="76"/>
        <v>100</v>
      </c>
      <c r="F304" s="22">
        <f t="shared" si="73"/>
        <v>294.83333333333337</v>
      </c>
      <c r="G304" s="22">
        <f t="shared" si="74"/>
        <v>58.96666666666664</v>
      </c>
      <c r="H304" s="29">
        <v>12</v>
      </c>
      <c r="I304" s="24">
        <v>0.1</v>
      </c>
      <c r="J304" s="22">
        <f t="shared" si="75"/>
        <v>35.380000000000003</v>
      </c>
    </row>
    <row r="305" spans="2:10" x14ac:dyDescent="0.25">
      <c r="B305" s="39">
        <v>41882</v>
      </c>
      <c r="C305" s="38" t="s">
        <v>23</v>
      </c>
      <c r="D305" s="22">
        <v>353.8</v>
      </c>
      <c r="E305" s="23">
        <f t="shared" si="76"/>
        <v>100</v>
      </c>
      <c r="F305" s="22">
        <f t="shared" si="73"/>
        <v>294.83333333333337</v>
      </c>
      <c r="G305" s="22">
        <f t="shared" si="74"/>
        <v>58.96666666666664</v>
      </c>
      <c r="H305" s="29">
        <v>12</v>
      </c>
      <c r="I305" s="24">
        <v>0.1</v>
      </c>
      <c r="J305" s="22">
        <f t="shared" si="75"/>
        <v>35.380000000000003</v>
      </c>
    </row>
    <row r="306" spans="2:10" x14ac:dyDescent="0.25">
      <c r="B306" s="39">
        <v>41882</v>
      </c>
      <c r="C306" s="38" t="s">
        <v>23</v>
      </c>
      <c r="D306" s="22">
        <v>353.8</v>
      </c>
      <c r="E306" s="23">
        <f t="shared" si="76"/>
        <v>100</v>
      </c>
      <c r="F306" s="22">
        <f t="shared" si="73"/>
        <v>294.83333333333337</v>
      </c>
      <c r="G306" s="22">
        <f t="shared" si="74"/>
        <v>58.96666666666664</v>
      </c>
      <c r="H306" s="29">
        <v>12</v>
      </c>
      <c r="I306" s="24">
        <v>0.1</v>
      </c>
      <c r="J306" s="22">
        <f t="shared" si="75"/>
        <v>35.380000000000003</v>
      </c>
    </row>
    <row r="307" spans="2:10" x14ac:dyDescent="0.25">
      <c r="B307" s="39">
        <v>41882</v>
      </c>
      <c r="C307" s="38" t="s">
        <v>23</v>
      </c>
      <c r="D307" s="22">
        <v>353.8</v>
      </c>
      <c r="E307" s="23">
        <f t="shared" si="76"/>
        <v>100</v>
      </c>
      <c r="F307" s="22">
        <f t="shared" si="73"/>
        <v>294.83333333333337</v>
      </c>
      <c r="G307" s="22">
        <f t="shared" si="74"/>
        <v>58.96666666666664</v>
      </c>
      <c r="H307" s="29">
        <v>12</v>
      </c>
      <c r="I307" s="24">
        <v>0.1</v>
      </c>
      <c r="J307" s="22">
        <f t="shared" si="75"/>
        <v>35.380000000000003</v>
      </c>
    </row>
    <row r="308" spans="2:10" x14ac:dyDescent="0.25">
      <c r="B308" s="39">
        <v>41882</v>
      </c>
      <c r="C308" s="38" t="s">
        <v>23</v>
      </c>
      <c r="D308" s="22">
        <v>353.8</v>
      </c>
      <c r="E308" s="23">
        <f t="shared" si="76"/>
        <v>100</v>
      </c>
      <c r="F308" s="22">
        <f t="shared" si="73"/>
        <v>294.83333333333337</v>
      </c>
      <c r="G308" s="22">
        <f t="shared" si="74"/>
        <v>58.96666666666664</v>
      </c>
      <c r="H308" s="29">
        <v>12</v>
      </c>
      <c r="I308" s="24">
        <v>0.1</v>
      </c>
      <c r="J308" s="22">
        <f t="shared" si="75"/>
        <v>35.380000000000003</v>
      </c>
    </row>
    <row r="309" spans="2:10" x14ac:dyDescent="0.25">
      <c r="B309" s="39">
        <v>41882</v>
      </c>
      <c r="C309" s="38" t="s">
        <v>23</v>
      </c>
      <c r="D309" s="22">
        <v>353.8</v>
      </c>
      <c r="E309" s="23">
        <f t="shared" si="76"/>
        <v>100</v>
      </c>
      <c r="F309" s="22">
        <f t="shared" si="73"/>
        <v>294.83333333333337</v>
      </c>
      <c r="G309" s="22">
        <f t="shared" si="74"/>
        <v>58.96666666666664</v>
      </c>
      <c r="H309" s="29">
        <v>12</v>
      </c>
      <c r="I309" s="24">
        <v>0.1</v>
      </c>
      <c r="J309" s="22">
        <f t="shared" si="75"/>
        <v>35.380000000000003</v>
      </c>
    </row>
    <row r="310" spans="2:10" x14ac:dyDescent="0.25">
      <c r="B310" s="39">
        <v>41882</v>
      </c>
      <c r="C310" s="38" t="s">
        <v>23</v>
      </c>
      <c r="D310" s="22">
        <v>353.8</v>
      </c>
      <c r="E310" s="23">
        <f t="shared" si="76"/>
        <v>100</v>
      </c>
      <c r="F310" s="22">
        <f t="shared" si="73"/>
        <v>294.83333333333337</v>
      </c>
      <c r="G310" s="22">
        <f t="shared" si="74"/>
        <v>58.96666666666664</v>
      </c>
      <c r="H310" s="29">
        <v>12</v>
      </c>
      <c r="I310" s="24">
        <v>0.1</v>
      </c>
      <c r="J310" s="22">
        <f t="shared" si="75"/>
        <v>35.380000000000003</v>
      </c>
    </row>
    <row r="311" spans="2:10" x14ac:dyDescent="0.25">
      <c r="B311" s="39">
        <v>41882</v>
      </c>
      <c r="C311" s="38" t="s">
        <v>23</v>
      </c>
      <c r="D311" s="22">
        <v>353.8</v>
      </c>
      <c r="E311" s="23">
        <f t="shared" si="76"/>
        <v>100</v>
      </c>
      <c r="F311" s="22">
        <f t="shared" si="73"/>
        <v>294.83333333333337</v>
      </c>
      <c r="G311" s="22">
        <f t="shared" si="74"/>
        <v>58.96666666666664</v>
      </c>
      <c r="H311" s="29">
        <v>12</v>
      </c>
      <c r="I311" s="24">
        <v>0.1</v>
      </c>
      <c r="J311" s="22">
        <f t="shared" si="75"/>
        <v>35.380000000000003</v>
      </c>
    </row>
    <row r="312" spans="2:10" x14ac:dyDescent="0.25">
      <c r="B312" s="39">
        <v>41882</v>
      </c>
      <c r="C312" s="38" t="s">
        <v>23</v>
      </c>
      <c r="D312" s="22">
        <v>353.8</v>
      </c>
      <c r="E312" s="23">
        <f t="shared" si="76"/>
        <v>100</v>
      </c>
      <c r="F312" s="22">
        <f t="shared" si="73"/>
        <v>294.83333333333337</v>
      </c>
      <c r="G312" s="22">
        <f t="shared" si="74"/>
        <v>58.96666666666664</v>
      </c>
      <c r="H312" s="29">
        <v>12</v>
      </c>
      <c r="I312" s="24">
        <v>0.1</v>
      </c>
      <c r="J312" s="22">
        <f t="shared" si="75"/>
        <v>35.380000000000003</v>
      </c>
    </row>
    <row r="313" spans="2:10" x14ac:dyDescent="0.25">
      <c r="B313" s="39">
        <v>41882</v>
      </c>
      <c r="C313" s="38" t="s">
        <v>23</v>
      </c>
      <c r="D313" s="22">
        <v>353.8</v>
      </c>
      <c r="E313" s="23">
        <f t="shared" si="76"/>
        <v>100</v>
      </c>
      <c r="F313" s="22">
        <f t="shared" ref="F313:F376" si="77">IF((((D313*I313)/12)*E313)&gt;D313,D313,((D313*I313)/12)*E313)</f>
        <v>294.83333333333337</v>
      </c>
      <c r="G313" s="22">
        <f t="shared" ref="G313:G376" si="78">IF(D313-F313&lt;0,0,D313-F313)</f>
        <v>58.96666666666664</v>
      </c>
      <c r="H313" s="29">
        <v>12</v>
      </c>
      <c r="I313" s="24">
        <v>0.1</v>
      </c>
      <c r="J313" s="22">
        <f t="shared" ref="J313:J376" si="79">IF(G313&lt;((D313*I313)/12)*H313,G313,((D313*I313)/12)*H313)</f>
        <v>35.380000000000003</v>
      </c>
    </row>
    <row r="314" spans="2:10" x14ac:dyDescent="0.25">
      <c r="B314" s="39">
        <v>41882</v>
      </c>
      <c r="C314" s="38" t="s">
        <v>23</v>
      </c>
      <c r="D314" s="22">
        <v>353.8</v>
      </c>
      <c r="E314" s="23">
        <f t="shared" si="76"/>
        <v>100</v>
      </c>
      <c r="F314" s="22">
        <f t="shared" si="77"/>
        <v>294.83333333333337</v>
      </c>
      <c r="G314" s="22">
        <f t="shared" si="78"/>
        <v>58.96666666666664</v>
      </c>
      <c r="H314" s="29">
        <v>12</v>
      </c>
      <c r="I314" s="24">
        <v>0.1</v>
      </c>
      <c r="J314" s="22">
        <f t="shared" si="79"/>
        <v>35.380000000000003</v>
      </c>
    </row>
    <row r="315" spans="2:10" x14ac:dyDescent="0.25">
      <c r="B315" s="39">
        <v>41882</v>
      </c>
      <c r="C315" s="38" t="s">
        <v>23</v>
      </c>
      <c r="D315" s="22">
        <v>353.8</v>
      </c>
      <c r="E315" s="23">
        <f t="shared" si="76"/>
        <v>100</v>
      </c>
      <c r="F315" s="22">
        <f t="shared" si="77"/>
        <v>294.83333333333337</v>
      </c>
      <c r="G315" s="22">
        <f t="shared" si="78"/>
        <v>58.96666666666664</v>
      </c>
      <c r="H315" s="29">
        <v>12</v>
      </c>
      <c r="I315" s="24">
        <v>0.1</v>
      </c>
      <c r="J315" s="22">
        <f t="shared" si="79"/>
        <v>35.380000000000003</v>
      </c>
    </row>
    <row r="316" spans="2:10" x14ac:dyDescent="0.25">
      <c r="B316" s="39">
        <v>41882</v>
      </c>
      <c r="C316" s="38" t="s">
        <v>23</v>
      </c>
      <c r="D316" s="22">
        <v>353.8</v>
      </c>
      <c r="E316" s="23">
        <f t="shared" ref="E316:E379" si="80">4+12+12+12+12+12+12+12+12</f>
        <v>100</v>
      </c>
      <c r="F316" s="22">
        <f t="shared" si="77"/>
        <v>294.83333333333337</v>
      </c>
      <c r="G316" s="22">
        <f t="shared" si="78"/>
        <v>58.96666666666664</v>
      </c>
      <c r="H316" s="29">
        <v>12</v>
      </c>
      <c r="I316" s="24">
        <v>0.1</v>
      </c>
      <c r="J316" s="22">
        <f t="shared" si="79"/>
        <v>35.380000000000003</v>
      </c>
    </row>
    <row r="317" spans="2:10" x14ac:dyDescent="0.25">
      <c r="B317" s="39">
        <v>41882</v>
      </c>
      <c r="C317" s="38" t="s">
        <v>23</v>
      </c>
      <c r="D317" s="22">
        <v>353.8</v>
      </c>
      <c r="E317" s="23">
        <f t="shared" si="80"/>
        <v>100</v>
      </c>
      <c r="F317" s="22">
        <f t="shared" si="77"/>
        <v>294.83333333333337</v>
      </c>
      <c r="G317" s="22">
        <f t="shared" si="78"/>
        <v>58.96666666666664</v>
      </c>
      <c r="H317" s="29">
        <v>12</v>
      </c>
      <c r="I317" s="24">
        <v>0.1</v>
      </c>
      <c r="J317" s="22">
        <f t="shared" si="79"/>
        <v>35.380000000000003</v>
      </c>
    </row>
    <row r="318" spans="2:10" x14ac:dyDescent="0.25">
      <c r="B318" s="39">
        <v>41882</v>
      </c>
      <c r="C318" s="38" t="s">
        <v>23</v>
      </c>
      <c r="D318" s="22">
        <v>353.8</v>
      </c>
      <c r="E318" s="23">
        <f t="shared" si="80"/>
        <v>100</v>
      </c>
      <c r="F318" s="22">
        <f t="shared" si="77"/>
        <v>294.83333333333337</v>
      </c>
      <c r="G318" s="22">
        <f t="shared" si="78"/>
        <v>58.96666666666664</v>
      </c>
      <c r="H318" s="29">
        <v>12</v>
      </c>
      <c r="I318" s="24">
        <v>0.1</v>
      </c>
      <c r="J318" s="22">
        <f t="shared" si="79"/>
        <v>35.380000000000003</v>
      </c>
    </row>
    <row r="319" spans="2:10" x14ac:dyDescent="0.25">
      <c r="B319" s="39">
        <v>41882</v>
      </c>
      <c r="C319" s="38" t="s">
        <v>23</v>
      </c>
      <c r="D319" s="22">
        <v>353.8</v>
      </c>
      <c r="E319" s="23">
        <f t="shared" si="80"/>
        <v>100</v>
      </c>
      <c r="F319" s="22">
        <f t="shared" si="77"/>
        <v>294.83333333333337</v>
      </c>
      <c r="G319" s="22">
        <f t="shared" si="78"/>
        <v>58.96666666666664</v>
      </c>
      <c r="H319" s="29">
        <v>12</v>
      </c>
      <c r="I319" s="24">
        <v>0.1</v>
      </c>
      <c r="J319" s="22">
        <f t="shared" si="79"/>
        <v>35.380000000000003</v>
      </c>
    </row>
    <row r="320" spans="2:10" x14ac:dyDescent="0.25">
      <c r="B320" s="39">
        <v>41882</v>
      </c>
      <c r="C320" s="38" t="s">
        <v>23</v>
      </c>
      <c r="D320" s="22">
        <v>353.8</v>
      </c>
      <c r="E320" s="23">
        <f t="shared" si="80"/>
        <v>100</v>
      </c>
      <c r="F320" s="22">
        <f t="shared" si="77"/>
        <v>294.83333333333337</v>
      </c>
      <c r="G320" s="22">
        <f t="shared" si="78"/>
        <v>58.96666666666664</v>
      </c>
      <c r="H320" s="29">
        <v>12</v>
      </c>
      <c r="I320" s="24">
        <v>0.1</v>
      </c>
      <c r="J320" s="22">
        <f t="shared" si="79"/>
        <v>35.380000000000003</v>
      </c>
    </row>
    <row r="321" spans="2:10" x14ac:dyDescent="0.25">
      <c r="B321" s="39">
        <v>41882</v>
      </c>
      <c r="C321" s="38" t="s">
        <v>23</v>
      </c>
      <c r="D321" s="22">
        <v>353.8</v>
      </c>
      <c r="E321" s="23">
        <f t="shared" si="80"/>
        <v>100</v>
      </c>
      <c r="F321" s="22">
        <f t="shared" si="77"/>
        <v>294.83333333333337</v>
      </c>
      <c r="G321" s="22">
        <f t="shared" si="78"/>
        <v>58.96666666666664</v>
      </c>
      <c r="H321" s="29">
        <v>12</v>
      </c>
      <c r="I321" s="24">
        <v>0.1</v>
      </c>
      <c r="J321" s="22">
        <f t="shared" si="79"/>
        <v>35.380000000000003</v>
      </c>
    </row>
    <row r="322" spans="2:10" x14ac:dyDescent="0.25">
      <c r="B322" s="39">
        <v>41882</v>
      </c>
      <c r="C322" s="38" t="s">
        <v>23</v>
      </c>
      <c r="D322" s="22">
        <v>353.8</v>
      </c>
      <c r="E322" s="23">
        <f t="shared" si="80"/>
        <v>100</v>
      </c>
      <c r="F322" s="22">
        <f t="shared" si="77"/>
        <v>294.83333333333337</v>
      </c>
      <c r="G322" s="22">
        <f t="shared" si="78"/>
        <v>58.96666666666664</v>
      </c>
      <c r="H322" s="29">
        <v>12</v>
      </c>
      <c r="I322" s="24">
        <v>0.1</v>
      </c>
      <c r="J322" s="22">
        <f t="shared" si="79"/>
        <v>35.380000000000003</v>
      </c>
    </row>
    <row r="323" spans="2:10" x14ac:dyDescent="0.25">
      <c r="B323" s="39">
        <v>41882</v>
      </c>
      <c r="C323" s="38" t="s">
        <v>23</v>
      </c>
      <c r="D323" s="22">
        <v>353.8</v>
      </c>
      <c r="E323" s="23">
        <f t="shared" si="80"/>
        <v>100</v>
      </c>
      <c r="F323" s="22">
        <f t="shared" si="77"/>
        <v>294.83333333333337</v>
      </c>
      <c r="G323" s="22">
        <f t="shared" si="78"/>
        <v>58.96666666666664</v>
      </c>
      <c r="H323" s="29">
        <v>12</v>
      </c>
      <c r="I323" s="24">
        <v>0.1</v>
      </c>
      <c r="J323" s="22">
        <f t="shared" si="79"/>
        <v>35.380000000000003</v>
      </c>
    </row>
    <row r="324" spans="2:10" x14ac:dyDescent="0.25">
      <c r="B324" s="39">
        <v>41882</v>
      </c>
      <c r="C324" s="38" t="s">
        <v>23</v>
      </c>
      <c r="D324" s="22">
        <v>353.8</v>
      </c>
      <c r="E324" s="23">
        <f t="shared" si="80"/>
        <v>100</v>
      </c>
      <c r="F324" s="22">
        <f t="shared" si="77"/>
        <v>294.83333333333337</v>
      </c>
      <c r="G324" s="22">
        <f t="shared" si="78"/>
        <v>58.96666666666664</v>
      </c>
      <c r="H324" s="29">
        <v>12</v>
      </c>
      <c r="I324" s="24">
        <v>0.1</v>
      </c>
      <c r="J324" s="22">
        <f t="shared" si="79"/>
        <v>35.380000000000003</v>
      </c>
    </row>
    <row r="325" spans="2:10" x14ac:dyDescent="0.25">
      <c r="B325" s="39">
        <v>41882</v>
      </c>
      <c r="C325" s="38" t="s">
        <v>23</v>
      </c>
      <c r="D325" s="22">
        <v>353.8</v>
      </c>
      <c r="E325" s="23">
        <f t="shared" si="80"/>
        <v>100</v>
      </c>
      <c r="F325" s="22">
        <f t="shared" si="77"/>
        <v>294.83333333333337</v>
      </c>
      <c r="G325" s="22">
        <f t="shared" si="78"/>
        <v>58.96666666666664</v>
      </c>
      <c r="H325" s="29">
        <v>12</v>
      </c>
      <c r="I325" s="24">
        <v>0.1</v>
      </c>
      <c r="J325" s="22">
        <f t="shared" si="79"/>
        <v>35.380000000000003</v>
      </c>
    </row>
    <row r="326" spans="2:10" x14ac:dyDescent="0.25">
      <c r="B326" s="39">
        <v>41882</v>
      </c>
      <c r="C326" s="38" t="s">
        <v>23</v>
      </c>
      <c r="D326" s="22">
        <v>353.8</v>
      </c>
      <c r="E326" s="23">
        <f t="shared" si="80"/>
        <v>100</v>
      </c>
      <c r="F326" s="22">
        <f t="shared" si="77"/>
        <v>294.83333333333337</v>
      </c>
      <c r="G326" s="22">
        <f t="shared" si="78"/>
        <v>58.96666666666664</v>
      </c>
      <c r="H326" s="29">
        <v>12</v>
      </c>
      <c r="I326" s="24">
        <v>0.1</v>
      </c>
      <c r="J326" s="22">
        <f t="shared" si="79"/>
        <v>35.380000000000003</v>
      </c>
    </row>
    <row r="327" spans="2:10" x14ac:dyDescent="0.25">
      <c r="B327" s="39">
        <v>41882</v>
      </c>
      <c r="C327" s="38" t="s">
        <v>23</v>
      </c>
      <c r="D327" s="22">
        <v>353.8</v>
      </c>
      <c r="E327" s="23">
        <f t="shared" si="80"/>
        <v>100</v>
      </c>
      <c r="F327" s="22">
        <f t="shared" si="77"/>
        <v>294.83333333333337</v>
      </c>
      <c r="G327" s="22">
        <f t="shared" si="78"/>
        <v>58.96666666666664</v>
      </c>
      <c r="H327" s="29">
        <v>12</v>
      </c>
      <c r="I327" s="24">
        <v>0.1</v>
      </c>
      <c r="J327" s="22">
        <f t="shared" si="79"/>
        <v>35.380000000000003</v>
      </c>
    </row>
    <row r="328" spans="2:10" x14ac:dyDescent="0.25">
      <c r="B328" s="39">
        <v>41882</v>
      </c>
      <c r="C328" s="38" t="s">
        <v>23</v>
      </c>
      <c r="D328" s="22">
        <v>353.8</v>
      </c>
      <c r="E328" s="23">
        <f t="shared" si="80"/>
        <v>100</v>
      </c>
      <c r="F328" s="22">
        <f t="shared" si="77"/>
        <v>294.83333333333337</v>
      </c>
      <c r="G328" s="22">
        <f t="shared" si="78"/>
        <v>58.96666666666664</v>
      </c>
      <c r="H328" s="29">
        <v>12</v>
      </c>
      <c r="I328" s="24">
        <v>0.1</v>
      </c>
      <c r="J328" s="22">
        <f t="shared" si="79"/>
        <v>35.380000000000003</v>
      </c>
    </row>
    <row r="329" spans="2:10" x14ac:dyDescent="0.25">
      <c r="B329" s="39">
        <v>41882</v>
      </c>
      <c r="C329" s="38" t="s">
        <v>23</v>
      </c>
      <c r="D329" s="22">
        <v>353.8</v>
      </c>
      <c r="E329" s="23">
        <f t="shared" si="80"/>
        <v>100</v>
      </c>
      <c r="F329" s="22">
        <f t="shared" si="77"/>
        <v>294.83333333333337</v>
      </c>
      <c r="G329" s="22">
        <f t="shared" si="78"/>
        <v>58.96666666666664</v>
      </c>
      <c r="H329" s="29">
        <v>12</v>
      </c>
      <c r="I329" s="24">
        <v>0.1</v>
      </c>
      <c r="J329" s="22">
        <f t="shared" si="79"/>
        <v>35.380000000000003</v>
      </c>
    </row>
    <row r="330" spans="2:10" x14ac:dyDescent="0.25">
      <c r="B330" s="39">
        <v>41882</v>
      </c>
      <c r="C330" s="38" t="s">
        <v>23</v>
      </c>
      <c r="D330" s="22">
        <v>353.8</v>
      </c>
      <c r="E330" s="23">
        <f t="shared" si="80"/>
        <v>100</v>
      </c>
      <c r="F330" s="22">
        <f t="shared" si="77"/>
        <v>294.83333333333337</v>
      </c>
      <c r="G330" s="22">
        <f t="shared" si="78"/>
        <v>58.96666666666664</v>
      </c>
      <c r="H330" s="29">
        <v>12</v>
      </c>
      <c r="I330" s="24">
        <v>0.1</v>
      </c>
      <c r="J330" s="22">
        <f t="shared" si="79"/>
        <v>35.380000000000003</v>
      </c>
    </row>
    <row r="331" spans="2:10" x14ac:dyDescent="0.25">
      <c r="B331" s="39">
        <v>41882</v>
      </c>
      <c r="C331" s="38" t="s">
        <v>23</v>
      </c>
      <c r="D331" s="22">
        <v>353.8</v>
      </c>
      <c r="E331" s="23">
        <f t="shared" si="80"/>
        <v>100</v>
      </c>
      <c r="F331" s="22">
        <f t="shared" si="77"/>
        <v>294.83333333333337</v>
      </c>
      <c r="G331" s="22">
        <f t="shared" si="78"/>
        <v>58.96666666666664</v>
      </c>
      <c r="H331" s="29">
        <v>12</v>
      </c>
      <c r="I331" s="24">
        <v>0.1</v>
      </c>
      <c r="J331" s="22">
        <f t="shared" si="79"/>
        <v>35.380000000000003</v>
      </c>
    </row>
    <row r="332" spans="2:10" x14ac:dyDescent="0.25">
      <c r="B332" s="39">
        <v>41882</v>
      </c>
      <c r="C332" s="38" t="s">
        <v>23</v>
      </c>
      <c r="D332" s="22">
        <v>353.8</v>
      </c>
      <c r="E332" s="23">
        <f t="shared" si="80"/>
        <v>100</v>
      </c>
      <c r="F332" s="22">
        <f t="shared" si="77"/>
        <v>294.83333333333337</v>
      </c>
      <c r="G332" s="22">
        <f t="shared" si="78"/>
        <v>58.96666666666664</v>
      </c>
      <c r="H332" s="29">
        <v>12</v>
      </c>
      <c r="I332" s="24">
        <v>0.1</v>
      </c>
      <c r="J332" s="22">
        <f t="shared" si="79"/>
        <v>35.380000000000003</v>
      </c>
    </row>
    <row r="333" spans="2:10" x14ac:dyDescent="0.25">
      <c r="B333" s="39">
        <v>41882</v>
      </c>
      <c r="C333" s="38" t="s">
        <v>23</v>
      </c>
      <c r="D333" s="22">
        <v>353.8</v>
      </c>
      <c r="E333" s="23">
        <f t="shared" si="80"/>
        <v>100</v>
      </c>
      <c r="F333" s="22">
        <f t="shared" si="77"/>
        <v>294.83333333333337</v>
      </c>
      <c r="G333" s="22">
        <f t="shared" si="78"/>
        <v>58.96666666666664</v>
      </c>
      <c r="H333" s="29">
        <v>12</v>
      </c>
      <c r="I333" s="24">
        <v>0.1</v>
      </c>
      <c r="J333" s="22">
        <f t="shared" si="79"/>
        <v>35.380000000000003</v>
      </c>
    </row>
    <row r="334" spans="2:10" x14ac:dyDescent="0.25">
      <c r="B334" s="39">
        <v>41882</v>
      </c>
      <c r="C334" s="38" t="s">
        <v>23</v>
      </c>
      <c r="D334" s="22">
        <v>353.8</v>
      </c>
      <c r="E334" s="23">
        <f t="shared" si="80"/>
        <v>100</v>
      </c>
      <c r="F334" s="22">
        <f t="shared" si="77"/>
        <v>294.83333333333337</v>
      </c>
      <c r="G334" s="22">
        <f t="shared" si="78"/>
        <v>58.96666666666664</v>
      </c>
      <c r="H334" s="29">
        <v>12</v>
      </c>
      <c r="I334" s="24">
        <v>0.1</v>
      </c>
      <c r="J334" s="22">
        <f t="shared" si="79"/>
        <v>35.380000000000003</v>
      </c>
    </row>
    <row r="335" spans="2:10" x14ac:dyDescent="0.25">
      <c r="B335" s="39">
        <v>41882</v>
      </c>
      <c r="C335" s="38" t="s">
        <v>23</v>
      </c>
      <c r="D335" s="22">
        <v>353.8</v>
      </c>
      <c r="E335" s="23">
        <f t="shared" si="80"/>
        <v>100</v>
      </c>
      <c r="F335" s="22">
        <f t="shared" si="77"/>
        <v>294.83333333333337</v>
      </c>
      <c r="G335" s="22">
        <f t="shared" si="78"/>
        <v>58.96666666666664</v>
      </c>
      <c r="H335" s="29">
        <v>12</v>
      </c>
      <c r="I335" s="24">
        <v>0.1</v>
      </c>
      <c r="J335" s="22">
        <f t="shared" si="79"/>
        <v>35.380000000000003</v>
      </c>
    </row>
    <row r="336" spans="2:10" x14ac:dyDescent="0.25">
      <c r="B336" s="39">
        <v>41882</v>
      </c>
      <c r="C336" s="38" t="s">
        <v>23</v>
      </c>
      <c r="D336" s="22">
        <v>353.8</v>
      </c>
      <c r="E336" s="23">
        <f t="shared" si="80"/>
        <v>100</v>
      </c>
      <c r="F336" s="22">
        <f t="shared" si="77"/>
        <v>294.83333333333337</v>
      </c>
      <c r="G336" s="22">
        <f t="shared" si="78"/>
        <v>58.96666666666664</v>
      </c>
      <c r="H336" s="29">
        <v>12</v>
      </c>
      <c r="I336" s="24">
        <v>0.1</v>
      </c>
      <c r="J336" s="22">
        <f t="shared" si="79"/>
        <v>35.380000000000003</v>
      </c>
    </row>
    <row r="337" spans="2:10" x14ac:dyDescent="0.25">
      <c r="B337" s="39">
        <v>41882</v>
      </c>
      <c r="C337" s="38" t="s">
        <v>23</v>
      </c>
      <c r="D337" s="22">
        <v>353.8</v>
      </c>
      <c r="E337" s="23">
        <f t="shared" si="80"/>
        <v>100</v>
      </c>
      <c r="F337" s="22">
        <f t="shared" si="77"/>
        <v>294.83333333333337</v>
      </c>
      <c r="G337" s="22">
        <f t="shared" si="78"/>
        <v>58.96666666666664</v>
      </c>
      <c r="H337" s="29">
        <v>12</v>
      </c>
      <c r="I337" s="24">
        <v>0.1</v>
      </c>
      <c r="J337" s="22">
        <f t="shared" si="79"/>
        <v>35.380000000000003</v>
      </c>
    </row>
    <row r="338" spans="2:10" x14ac:dyDescent="0.25">
      <c r="B338" s="39">
        <v>41882</v>
      </c>
      <c r="C338" s="38" t="s">
        <v>23</v>
      </c>
      <c r="D338" s="22">
        <v>353.8</v>
      </c>
      <c r="E338" s="23">
        <f t="shared" si="80"/>
        <v>100</v>
      </c>
      <c r="F338" s="22">
        <f t="shared" si="77"/>
        <v>294.83333333333337</v>
      </c>
      <c r="G338" s="22">
        <f t="shared" si="78"/>
        <v>58.96666666666664</v>
      </c>
      <c r="H338" s="29">
        <v>12</v>
      </c>
      <c r="I338" s="24">
        <v>0.1</v>
      </c>
      <c r="J338" s="22">
        <f t="shared" si="79"/>
        <v>35.380000000000003</v>
      </c>
    </row>
    <row r="339" spans="2:10" x14ac:dyDescent="0.25">
      <c r="B339" s="39">
        <v>41882</v>
      </c>
      <c r="C339" s="38" t="s">
        <v>23</v>
      </c>
      <c r="D339" s="22">
        <v>353.8</v>
      </c>
      <c r="E339" s="23">
        <f t="shared" si="80"/>
        <v>100</v>
      </c>
      <c r="F339" s="22">
        <f t="shared" si="77"/>
        <v>294.83333333333337</v>
      </c>
      <c r="G339" s="22">
        <f t="shared" si="78"/>
        <v>58.96666666666664</v>
      </c>
      <c r="H339" s="29">
        <v>12</v>
      </c>
      <c r="I339" s="24">
        <v>0.1</v>
      </c>
      <c r="J339" s="22">
        <f t="shared" si="79"/>
        <v>35.380000000000003</v>
      </c>
    </row>
    <row r="340" spans="2:10" x14ac:dyDescent="0.25">
      <c r="B340" s="39">
        <v>41882</v>
      </c>
      <c r="C340" s="38" t="s">
        <v>23</v>
      </c>
      <c r="D340" s="22">
        <v>353.8</v>
      </c>
      <c r="E340" s="23">
        <f t="shared" si="80"/>
        <v>100</v>
      </c>
      <c r="F340" s="22">
        <f t="shared" si="77"/>
        <v>294.83333333333337</v>
      </c>
      <c r="G340" s="22">
        <f t="shared" si="78"/>
        <v>58.96666666666664</v>
      </c>
      <c r="H340" s="29">
        <v>12</v>
      </c>
      <c r="I340" s="24">
        <v>0.1</v>
      </c>
      <c r="J340" s="22">
        <f t="shared" si="79"/>
        <v>35.380000000000003</v>
      </c>
    </row>
    <row r="341" spans="2:10" x14ac:dyDescent="0.25">
      <c r="B341" s="39">
        <v>41882</v>
      </c>
      <c r="C341" s="38" t="s">
        <v>23</v>
      </c>
      <c r="D341" s="22">
        <v>353.8</v>
      </c>
      <c r="E341" s="23">
        <f t="shared" si="80"/>
        <v>100</v>
      </c>
      <c r="F341" s="22">
        <f t="shared" si="77"/>
        <v>294.83333333333337</v>
      </c>
      <c r="G341" s="22">
        <f t="shared" si="78"/>
        <v>58.96666666666664</v>
      </c>
      <c r="H341" s="29">
        <v>12</v>
      </c>
      <c r="I341" s="24">
        <v>0.1</v>
      </c>
      <c r="J341" s="22">
        <f t="shared" si="79"/>
        <v>35.380000000000003</v>
      </c>
    </row>
    <row r="342" spans="2:10" x14ac:dyDescent="0.25">
      <c r="B342" s="39">
        <v>41882</v>
      </c>
      <c r="C342" s="38" t="s">
        <v>23</v>
      </c>
      <c r="D342" s="22">
        <v>353.8</v>
      </c>
      <c r="E342" s="23">
        <f t="shared" si="80"/>
        <v>100</v>
      </c>
      <c r="F342" s="22">
        <f t="shared" si="77"/>
        <v>294.83333333333337</v>
      </c>
      <c r="G342" s="22">
        <f t="shared" si="78"/>
        <v>58.96666666666664</v>
      </c>
      <c r="H342" s="29">
        <v>12</v>
      </c>
      <c r="I342" s="24">
        <v>0.1</v>
      </c>
      <c r="J342" s="22">
        <f t="shared" si="79"/>
        <v>35.380000000000003</v>
      </c>
    </row>
    <row r="343" spans="2:10" x14ac:dyDescent="0.25">
      <c r="B343" s="39">
        <v>41882</v>
      </c>
      <c r="C343" s="38" t="s">
        <v>23</v>
      </c>
      <c r="D343" s="22">
        <v>353.8</v>
      </c>
      <c r="E343" s="23">
        <f t="shared" si="80"/>
        <v>100</v>
      </c>
      <c r="F343" s="22">
        <f t="shared" si="77"/>
        <v>294.83333333333337</v>
      </c>
      <c r="G343" s="22">
        <f t="shared" si="78"/>
        <v>58.96666666666664</v>
      </c>
      <c r="H343" s="29">
        <v>12</v>
      </c>
      <c r="I343" s="24">
        <v>0.1</v>
      </c>
      <c r="J343" s="22">
        <f t="shared" si="79"/>
        <v>35.380000000000003</v>
      </c>
    </row>
    <row r="344" spans="2:10" x14ac:dyDescent="0.25">
      <c r="B344" s="39">
        <v>41882</v>
      </c>
      <c r="C344" s="38" t="s">
        <v>23</v>
      </c>
      <c r="D344" s="22">
        <v>353.8</v>
      </c>
      <c r="E344" s="23">
        <f t="shared" si="80"/>
        <v>100</v>
      </c>
      <c r="F344" s="22">
        <f t="shared" si="77"/>
        <v>294.83333333333337</v>
      </c>
      <c r="G344" s="22">
        <f t="shared" si="78"/>
        <v>58.96666666666664</v>
      </c>
      <c r="H344" s="29">
        <v>12</v>
      </c>
      <c r="I344" s="24">
        <v>0.1</v>
      </c>
      <c r="J344" s="22">
        <f t="shared" si="79"/>
        <v>35.380000000000003</v>
      </c>
    </row>
    <row r="345" spans="2:10" x14ac:dyDescent="0.25">
      <c r="B345" s="39">
        <v>41882</v>
      </c>
      <c r="C345" s="38" t="s">
        <v>23</v>
      </c>
      <c r="D345" s="22">
        <v>353.8</v>
      </c>
      <c r="E345" s="23">
        <f t="shared" si="80"/>
        <v>100</v>
      </c>
      <c r="F345" s="22">
        <f t="shared" si="77"/>
        <v>294.83333333333337</v>
      </c>
      <c r="G345" s="22">
        <f t="shared" si="78"/>
        <v>58.96666666666664</v>
      </c>
      <c r="H345" s="29">
        <v>12</v>
      </c>
      <c r="I345" s="24">
        <v>0.1</v>
      </c>
      <c r="J345" s="22">
        <f t="shared" si="79"/>
        <v>35.380000000000003</v>
      </c>
    </row>
    <row r="346" spans="2:10" x14ac:dyDescent="0.25">
      <c r="B346" s="39">
        <v>41882</v>
      </c>
      <c r="C346" s="38" t="s">
        <v>23</v>
      </c>
      <c r="D346" s="22">
        <v>353.8</v>
      </c>
      <c r="E346" s="23">
        <f t="shared" si="80"/>
        <v>100</v>
      </c>
      <c r="F346" s="22">
        <f t="shared" si="77"/>
        <v>294.83333333333337</v>
      </c>
      <c r="G346" s="22">
        <f t="shared" si="78"/>
        <v>58.96666666666664</v>
      </c>
      <c r="H346" s="29">
        <v>12</v>
      </c>
      <c r="I346" s="24">
        <v>0.1</v>
      </c>
      <c r="J346" s="22">
        <f t="shared" si="79"/>
        <v>35.380000000000003</v>
      </c>
    </row>
    <row r="347" spans="2:10" x14ac:dyDescent="0.25">
      <c r="B347" s="39">
        <v>41882</v>
      </c>
      <c r="C347" s="38" t="s">
        <v>62</v>
      </c>
      <c r="D347" s="22">
        <v>585.79999999999995</v>
      </c>
      <c r="E347" s="23">
        <f t="shared" si="80"/>
        <v>100</v>
      </c>
      <c r="F347" s="22">
        <f t="shared" si="77"/>
        <v>488.16666666666669</v>
      </c>
      <c r="G347" s="22">
        <f t="shared" si="78"/>
        <v>97.633333333333269</v>
      </c>
      <c r="H347" s="29">
        <v>12</v>
      </c>
      <c r="I347" s="24">
        <v>0.1</v>
      </c>
      <c r="J347" s="22">
        <f t="shared" si="79"/>
        <v>58.58</v>
      </c>
    </row>
    <row r="348" spans="2:10" x14ac:dyDescent="0.25">
      <c r="B348" s="39">
        <v>41882</v>
      </c>
      <c r="C348" s="38" t="s">
        <v>62</v>
      </c>
      <c r="D348" s="22">
        <v>585.79999999999995</v>
      </c>
      <c r="E348" s="23">
        <f t="shared" si="80"/>
        <v>100</v>
      </c>
      <c r="F348" s="22">
        <f t="shared" si="77"/>
        <v>488.16666666666669</v>
      </c>
      <c r="G348" s="22">
        <f t="shared" si="78"/>
        <v>97.633333333333269</v>
      </c>
      <c r="H348" s="29">
        <v>12</v>
      </c>
      <c r="I348" s="24">
        <v>0.1</v>
      </c>
      <c r="J348" s="22">
        <f t="shared" si="79"/>
        <v>58.58</v>
      </c>
    </row>
    <row r="349" spans="2:10" x14ac:dyDescent="0.25">
      <c r="B349" s="39">
        <v>41882</v>
      </c>
      <c r="C349" s="38" t="s">
        <v>62</v>
      </c>
      <c r="D349" s="22">
        <v>585.79999999999995</v>
      </c>
      <c r="E349" s="23">
        <f t="shared" si="80"/>
        <v>100</v>
      </c>
      <c r="F349" s="22">
        <f t="shared" si="77"/>
        <v>488.16666666666669</v>
      </c>
      <c r="G349" s="22">
        <f t="shared" si="78"/>
        <v>97.633333333333269</v>
      </c>
      <c r="H349" s="29">
        <v>12</v>
      </c>
      <c r="I349" s="24">
        <v>0.1</v>
      </c>
      <c r="J349" s="22">
        <f t="shared" si="79"/>
        <v>58.58</v>
      </c>
    </row>
    <row r="350" spans="2:10" x14ac:dyDescent="0.25">
      <c r="B350" s="39">
        <v>41882</v>
      </c>
      <c r="C350" s="38" t="s">
        <v>62</v>
      </c>
      <c r="D350" s="22">
        <v>585.79999999999995</v>
      </c>
      <c r="E350" s="23">
        <f t="shared" si="80"/>
        <v>100</v>
      </c>
      <c r="F350" s="22">
        <f t="shared" si="77"/>
        <v>488.16666666666669</v>
      </c>
      <c r="G350" s="22">
        <f t="shared" si="78"/>
        <v>97.633333333333269</v>
      </c>
      <c r="H350" s="29">
        <v>12</v>
      </c>
      <c r="I350" s="24">
        <v>0.1</v>
      </c>
      <c r="J350" s="22">
        <f t="shared" si="79"/>
        <v>58.58</v>
      </c>
    </row>
    <row r="351" spans="2:10" x14ac:dyDescent="0.25">
      <c r="B351" s="39">
        <v>41882</v>
      </c>
      <c r="C351" s="38" t="s">
        <v>62</v>
      </c>
      <c r="D351" s="22">
        <v>585.79999999999995</v>
      </c>
      <c r="E351" s="23">
        <f t="shared" si="80"/>
        <v>100</v>
      </c>
      <c r="F351" s="22">
        <f t="shared" si="77"/>
        <v>488.16666666666669</v>
      </c>
      <c r="G351" s="22">
        <f t="shared" si="78"/>
        <v>97.633333333333269</v>
      </c>
      <c r="H351" s="29">
        <v>12</v>
      </c>
      <c r="I351" s="24">
        <v>0.1</v>
      </c>
      <c r="J351" s="22">
        <f t="shared" si="79"/>
        <v>58.58</v>
      </c>
    </row>
    <row r="352" spans="2:10" x14ac:dyDescent="0.25">
      <c r="B352" s="39">
        <v>41882</v>
      </c>
      <c r="C352" s="38" t="s">
        <v>62</v>
      </c>
      <c r="D352" s="22">
        <v>585.79999999999995</v>
      </c>
      <c r="E352" s="23">
        <f t="shared" si="80"/>
        <v>100</v>
      </c>
      <c r="F352" s="22">
        <f t="shared" si="77"/>
        <v>488.16666666666669</v>
      </c>
      <c r="G352" s="22">
        <f t="shared" si="78"/>
        <v>97.633333333333269</v>
      </c>
      <c r="H352" s="29">
        <v>12</v>
      </c>
      <c r="I352" s="24">
        <v>0.1</v>
      </c>
      <c r="J352" s="22">
        <f t="shared" si="79"/>
        <v>58.58</v>
      </c>
    </row>
    <row r="353" spans="2:10" x14ac:dyDescent="0.25">
      <c r="B353" s="39">
        <v>41882</v>
      </c>
      <c r="C353" s="38" t="s">
        <v>62</v>
      </c>
      <c r="D353" s="22">
        <v>585.79999999999995</v>
      </c>
      <c r="E353" s="23">
        <f t="shared" si="80"/>
        <v>100</v>
      </c>
      <c r="F353" s="22">
        <f t="shared" si="77"/>
        <v>488.16666666666669</v>
      </c>
      <c r="G353" s="22">
        <f t="shared" si="78"/>
        <v>97.633333333333269</v>
      </c>
      <c r="H353" s="29">
        <v>12</v>
      </c>
      <c r="I353" s="24">
        <v>0.1</v>
      </c>
      <c r="J353" s="22">
        <f t="shared" si="79"/>
        <v>58.58</v>
      </c>
    </row>
    <row r="354" spans="2:10" x14ac:dyDescent="0.25">
      <c r="B354" s="39">
        <v>41882</v>
      </c>
      <c r="C354" s="38" t="s">
        <v>62</v>
      </c>
      <c r="D354" s="22">
        <v>585.79999999999995</v>
      </c>
      <c r="E354" s="23">
        <f t="shared" si="80"/>
        <v>100</v>
      </c>
      <c r="F354" s="22">
        <f t="shared" si="77"/>
        <v>488.16666666666669</v>
      </c>
      <c r="G354" s="22">
        <f t="shared" si="78"/>
        <v>97.633333333333269</v>
      </c>
      <c r="H354" s="29">
        <v>12</v>
      </c>
      <c r="I354" s="24">
        <v>0.1</v>
      </c>
      <c r="J354" s="22">
        <f t="shared" si="79"/>
        <v>58.58</v>
      </c>
    </row>
    <row r="355" spans="2:10" x14ac:dyDescent="0.25">
      <c r="B355" s="39">
        <v>41882</v>
      </c>
      <c r="C355" s="38" t="s">
        <v>62</v>
      </c>
      <c r="D355" s="22">
        <v>585.79999999999995</v>
      </c>
      <c r="E355" s="23">
        <f t="shared" si="80"/>
        <v>100</v>
      </c>
      <c r="F355" s="22">
        <f t="shared" si="77"/>
        <v>488.16666666666669</v>
      </c>
      <c r="G355" s="22">
        <f t="shared" si="78"/>
        <v>97.633333333333269</v>
      </c>
      <c r="H355" s="29">
        <v>12</v>
      </c>
      <c r="I355" s="24">
        <v>0.1</v>
      </c>
      <c r="J355" s="22">
        <f t="shared" si="79"/>
        <v>58.58</v>
      </c>
    </row>
    <row r="356" spans="2:10" x14ac:dyDescent="0.25">
      <c r="B356" s="39">
        <v>41882</v>
      </c>
      <c r="C356" s="38" t="s">
        <v>62</v>
      </c>
      <c r="D356" s="22">
        <v>585.79999999999995</v>
      </c>
      <c r="E356" s="23">
        <f t="shared" si="80"/>
        <v>100</v>
      </c>
      <c r="F356" s="22">
        <f t="shared" si="77"/>
        <v>488.16666666666669</v>
      </c>
      <c r="G356" s="22">
        <f t="shared" si="78"/>
        <v>97.633333333333269</v>
      </c>
      <c r="H356" s="29">
        <v>12</v>
      </c>
      <c r="I356" s="24">
        <v>0.1</v>
      </c>
      <c r="J356" s="22">
        <f t="shared" si="79"/>
        <v>58.58</v>
      </c>
    </row>
    <row r="357" spans="2:10" x14ac:dyDescent="0.25">
      <c r="B357" s="39">
        <v>41882</v>
      </c>
      <c r="C357" s="38" t="s">
        <v>62</v>
      </c>
      <c r="D357" s="22">
        <v>585.79999999999995</v>
      </c>
      <c r="E357" s="23">
        <f t="shared" si="80"/>
        <v>100</v>
      </c>
      <c r="F357" s="22">
        <f t="shared" si="77"/>
        <v>488.16666666666669</v>
      </c>
      <c r="G357" s="22">
        <f t="shared" si="78"/>
        <v>97.633333333333269</v>
      </c>
      <c r="H357" s="29">
        <v>12</v>
      </c>
      <c r="I357" s="24">
        <v>0.1</v>
      </c>
      <c r="J357" s="22">
        <f t="shared" si="79"/>
        <v>58.58</v>
      </c>
    </row>
    <row r="358" spans="2:10" x14ac:dyDescent="0.25">
      <c r="B358" s="39">
        <v>41882</v>
      </c>
      <c r="C358" s="38" t="s">
        <v>62</v>
      </c>
      <c r="D358" s="22">
        <v>585.79999999999995</v>
      </c>
      <c r="E358" s="23">
        <f t="shared" si="80"/>
        <v>100</v>
      </c>
      <c r="F358" s="22">
        <f t="shared" si="77"/>
        <v>488.16666666666669</v>
      </c>
      <c r="G358" s="22">
        <f t="shared" si="78"/>
        <v>97.633333333333269</v>
      </c>
      <c r="H358" s="29">
        <v>12</v>
      </c>
      <c r="I358" s="24">
        <v>0.1</v>
      </c>
      <c r="J358" s="22">
        <f t="shared" si="79"/>
        <v>58.58</v>
      </c>
    </row>
    <row r="359" spans="2:10" x14ac:dyDescent="0.25">
      <c r="B359" s="39">
        <v>41882</v>
      </c>
      <c r="C359" s="38" t="s">
        <v>62</v>
      </c>
      <c r="D359" s="22">
        <v>585.79999999999995</v>
      </c>
      <c r="E359" s="23">
        <f t="shared" si="80"/>
        <v>100</v>
      </c>
      <c r="F359" s="22">
        <f t="shared" si="77"/>
        <v>488.16666666666669</v>
      </c>
      <c r="G359" s="22">
        <f t="shared" si="78"/>
        <v>97.633333333333269</v>
      </c>
      <c r="H359" s="29">
        <v>12</v>
      </c>
      <c r="I359" s="24">
        <v>0.1</v>
      </c>
      <c r="J359" s="22">
        <f t="shared" si="79"/>
        <v>58.58</v>
      </c>
    </row>
    <row r="360" spans="2:10" x14ac:dyDescent="0.25">
      <c r="B360" s="39">
        <v>41882</v>
      </c>
      <c r="C360" s="38" t="s">
        <v>62</v>
      </c>
      <c r="D360" s="22">
        <v>585.79999999999995</v>
      </c>
      <c r="E360" s="23">
        <f t="shared" si="80"/>
        <v>100</v>
      </c>
      <c r="F360" s="22">
        <f t="shared" si="77"/>
        <v>488.16666666666669</v>
      </c>
      <c r="G360" s="22">
        <f t="shared" si="78"/>
        <v>97.633333333333269</v>
      </c>
      <c r="H360" s="29">
        <v>12</v>
      </c>
      <c r="I360" s="24">
        <v>0.1</v>
      </c>
      <c r="J360" s="22">
        <f t="shared" si="79"/>
        <v>58.58</v>
      </c>
    </row>
    <row r="361" spans="2:10" x14ac:dyDescent="0.25">
      <c r="B361" s="39">
        <v>41882</v>
      </c>
      <c r="C361" s="38" t="s">
        <v>62</v>
      </c>
      <c r="D361" s="22">
        <v>585.79999999999995</v>
      </c>
      <c r="E361" s="23">
        <f t="shared" si="80"/>
        <v>100</v>
      </c>
      <c r="F361" s="22">
        <f t="shared" si="77"/>
        <v>488.16666666666669</v>
      </c>
      <c r="G361" s="22">
        <f t="shared" si="78"/>
        <v>97.633333333333269</v>
      </c>
      <c r="H361" s="29">
        <v>12</v>
      </c>
      <c r="I361" s="24">
        <v>0.1</v>
      </c>
      <c r="J361" s="22">
        <f t="shared" si="79"/>
        <v>58.58</v>
      </c>
    </row>
    <row r="362" spans="2:10" x14ac:dyDescent="0.25">
      <c r="B362" s="39">
        <v>41882</v>
      </c>
      <c r="C362" s="38" t="s">
        <v>62</v>
      </c>
      <c r="D362" s="22">
        <v>585.79999999999995</v>
      </c>
      <c r="E362" s="23">
        <f t="shared" si="80"/>
        <v>100</v>
      </c>
      <c r="F362" s="22">
        <f t="shared" si="77"/>
        <v>488.16666666666669</v>
      </c>
      <c r="G362" s="22">
        <f t="shared" si="78"/>
        <v>97.633333333333269</v>
      </c>
      <c r="H362" s="29">
        <v>12</v>
      </c>
      <c r="I362" s="24">
        <v>0.1</v>
      </c>
      <c r="J362" s="22">
        <f t="shared" si="79"/>
        <v>58.58</v>
      </c>
    </row>
    <row r="363" spans="2:10" x14ac:dyDescent="0.25">
      <c r="B363" s="39">
        <v>41882</v>
      </c>
      <c r="C363" s="38" t="s">
        <v>62</v>
      </c>
      <c r="D363" s="22">
        <v>585.79999999999995</v>
      </c>
      <c r="E363" s="23">
        <f t="shared" si="80"/>
        <v>100</v>
      </c>
      <c r="F363" s="22">
        <f t="shared" si="77"/>
        <v>488.16666666666669</v>
      </c>
      <c r="G363" s="22">
        <f t="shared" si="78"/>
        <v>97.633333333333269</v>
      </c>
      <c r="H363" s="29">
        <v>12</v>
      </c>
      <c r="I363" s="24">
        <v>0.1</v>
      </c>
      <c r="J363" s="22">
        <f t="shared" si="79"/>
        <v>58.58</v>
      </c>
    </row>
    <row r="364" spans="2:10" x14ac:dyDescent="0.25">
      <c r="B364" s="39">
        <v>41882</v>
      </c>
      <c r="C364" s="38" t="s">
        <v>62</v>
      </c>
      <c r="D364" s="22">
        <v>585.79999999999995</v>
      </c>
      <c r="E364" s="23">
        <f t="shared" si="80"/>
        <v>100</v>
      </c>
      <c r="F364" s="22">
        <f t="shared" si="77"/>
        <v>488.16666666666669</v>
      </c>
      <c r="G364" s="22">
        <f t="shared" si="78"/>
        <v>97.633333333333269</v>
      </c>
      <c r="H364" s="29">
        <v>12</v>
      </c>
      <c r="I364" s="24">
        <v>0.1</v>
      </c>
      <c r="J364" s="22">
        <f t="shared" si="79"/>
        <v>58.58</v>
      </c>
    </row>
    <row r="365" spans="2:10" x14ac:dyDescent="0.25">
      <c r="B365" s="39">
        <v>41882</v>
      </c>
      <c r="C365" s="38" t="s">
        <v>62</v>
      </c>
      <c r="D365" s="22">
        <v>585.79999999999995</v>
      </c>
      <c r="E365" s="23">
        <f t="shared" si="80"/>
        <v>100</v>
      </c>
      <c r="F365" s="22">
        <f t="shared" si="77"/>
        <v>488.16666666666669</v>
      </c>
      <c r="G365" s="22">
        <f t="shared" si="78"/>
        <v>97.633333333333269</v>
      </c>
      <c r="H365" s="29">
        <v>12</v>
      </c>
      <c r="I365" s="24">
        <v>0.1</v>
      </c>
      <c r="J365" s="22">
        <f t="shared" si="79"/>
        <v>58.58</v>
      </c>
    </row>
    <row r="366" spans="2:10" x14ac:dyDescent="0.25">
      <c r="B366" s="39">
        <v>41882</v>
      </c>
      <c r="C366" s="38" t="s">
        <v>62</v>
      </c>
      <c r="D366" s="22">
        <v>585.79999999999995</v>
      </c>
      <c r="E366" s="23">
        <f t="shared" si="80"/>
        <v>100</v>
      </c>
      <c r="F366" s="22">
        <f t="shared" si="77"/>
        <v>488.16666666666669</v>
      </c>
      <c r="G366" s="22">
        <f t="shared" si="78"/>
        <v>97.633333333333269</v>
      </c>
      <c r="H366" s="29">
        <v>12</v>
      </c>
      <c r="I366" s="24">
        <v>0.1</v>
      </c>
      <c r="J366" s="22">
        <f t="shared" si="79"/>
        <v>58.58</v>
      </c>
    </row>
    <row r="367" spans="2:10" x14ac:dyDescent="0.25">
      <c r="B367" s="39">
        <v>41882</v>
      </c>
      <c r="C367" s="38" t="s">
        <v>62</v>
      </c>
      <c r="D367" s="22">
        <v>585.79999999999995</v>
      </c>
      <c r="E367" s="23">
        <f t="shared" si="80"/>
        <v>100</v>
      </c>
      <c r="F367" s="22">
        <f t="shared" si="77"/>
        <v>488.16666666666669</v>
      </c>
      <c r="G367" s="22">
        <f t="shared" si="78"/>
        <v>97.633333333333269</v>
      </c>
      <c r="H367" s="29">
        <v>12</v>
      </c>
      <c r="I367" s="24">
        <v>0.1</v>
      </c>
      <c r="J367" s="22">
        <f t="shared" si="79"/>
        <v>58.58</v>
      </c>
    </row>
    <row r="368" spans="2:10" x14ac:dyDescent="0.25">
      <c r="B368" s="39">
        <v>41882</v>
      </c>
      <c r="C368" s="38" t="s">
        <v>62</v>
      </c>
      <c r="D368" s="22">
        <v>585.79999999999995</v>
      </c>
      <c r="E368" s="23">
        <f t="shared" si="80"/>
        <v>100</v>
      </c>
      <c r="F368" s="22">
        <f t="shared" si="77"/>
        <v>488.16666666666669</v>
      </c>
      <c r="G368" s="22">
        <f t="shared" si="78"/>
        <v>97.633333333333269</v>
      </c>
      <c r="H368" s="29">
        <v>12</v>
      </c>
      <c r="I368" s="24">
        <v>0.1</v>
      </c>
      <c r="J368" s="22">
        <f t="shared" si="79"/>
        <v>58.58</v>
      </c>
    </row>
    <row r="369" spans="2:10" x14ac:dyDescent="0.25">
      <c r="B369" s="39">
        <v>41882</v>
      </c>
      <c r="C369" s="38" t="s">
        <v>62</v>
      </c>
      <c r="D369" s="22">
        <v>585.79999999999995</v>
      </c>
      <c r="E369" s="23">
        <f t="shared" si="80"/>
        <v>100</v>
      </c>
      <c r="F369" s="22">
        <f t="shared" si="77"/>
        <v>488.16666666666669</v>
      </c>
      <c r="G369" s="22">
        <f t="shared" si="78"/>
        <v>97.633333333333269</v>
      </c>
      <c r="H369" s="29">
        <v>12</v>
      </c>
      <c r="I369" s="24">
        <v>0.1</v>
      </c>
      <c r="J369" s="22">
        <f t="shared" si="79"/>
        <v>58.58</v>
      </c>
    </row>
    <row r="370" spans="2:10" x14ac:dyDescent="0.25">
      <c r="B370" s="39">
        <v>41882</v>
      </c>
      <c r="C370" s="38" t="s">
        <v>62</v>
      </c>
      <c r="D370" s="22">
        <v>585.79999999999995</v>
      </c>
      <c r="E370" s="23">
        <f t="shared" si="80"/>
        <v>100</v>
      </c>
      <c r="F370" s="22">
        <f t="shared" si="77"/>
        <v>488.16666666666669</v>
      </c>
      <c r="G370" s="22">
        <f t="shared" si="78"/>
        <v>97.633333333333269</v>
      </c>
      <c r="H370" s="29">
        <v>12</v>
      </c>
      <c r="I370" s="24">
        <v>0.1</v>
      </c>
      <c r="J370" s="22">
        <f t="shared" si="79"/>
        <v>58.58</v>
      </c>
    </row>
    <row r="371" spans="2:10" x14ac:dyDescent="0.25">
      <c r="B371" s="39">
        <v>41882</v>
      </c>
      <c r="C371" s="38" t="s">
        <v>62</v>
      </c>
      <c r="D371" s="22">
        <v>585.79999999999995</v>
      </c>
      <c r="E371" s="23">
        <f t="shared" si="80"/>
        <v>100</v>
      </c>
      <c r="F371" s="22">
        <f t="shared" si="77"/>
        <v>488.16666666666669</v>
      </c>
      <c r="G371" s="22">
        <f t="shared" si="78"/>
        <v>97.633333333333269</v>
      </c>
      <c r="H371" s="29">
        <v>12</v>
      </c>
      <c r="I371" s="24">
        <v>0.1</v>
      </c>
      <c r="J371" s="22">
        <f t="shared" si="79"/>
        <v>58.58</v>
      </c>
    </row>
    <row r="372" spans="2:10" x14ac:dyDescent="0.25">
      <c r="B372" s="39">
        <v>41882</v>
      </c>
      <c r="C372" s="38" t="s">
        <v>62</v>
      </c>
      <c r="D372" s="22">
        <v>585.79999999999995</v>
      </c>
      <c r="E372" s="23">
        <f t="shared" si="80"/>
        <v>100</v>
      </c>
      <c r="F372" s="22">
        <f t="shared" si="77"/>
        <v>488.16666666666669</v>
      </c>
      <c r="G372" s="22">
        <f t="shared" si="78"/>
        <v>97.633333333333269</v>
      </c>
      <c r="H372" s="29">
        <v>12</v>
      </c>
      <c r="I372" s="24">
        <v>0.1</v>
      </c>
      <c r="J372" s="22">
        <f t="shared" si="79"/>
        <v>58.58</v>
      </c>
    </row>
    <row r="373" spans="2:10" x14ac:dyDescent="0.25">
      <c r="B373" s="39">
        <v>41882</v>
      </c>
      <c r="C373" s="38" t="s">
        <v>62</v>
      </c>
      <c r="D373" s="22">
        <v>585.79999999999995</v>
      </c>
      <c r="E373" s="23">
        <f t="shared" si="80"/>
        <v>100</v>
      </c>
      <c r="F373" s="22">
        <f t="shared" si="77"/>
        <v>488.16666666666669</v>
      </c>
      <c r="G373" s="22">
        <f t="shared" si="78"/>
        <v>97.633333333333269</v>
      </c>
      <c r="H373" s="29">
        <v>12</v>
      </c>
      <c r="I373" s="24">
        <v>0.1</v>
      </c>
      <c r="J373" s="22">
        <f t="shared" si="79"/>
        <v>58.58</v>
      </c>
    </row>
    <row r="374" spans="2:10" x14ac:dyDescent="0.25">
      <c r="B374" s="39">
        <v>41882</v>
      </c>
      <c r="C374" s="38" t="s">
        <v>62</v>
      </c>
      <c r="D374" s="22">
        <v>585.79999999999995</v>
      </c>
      <c r="E374" s="23">
        <f t="shared" si="80"/>
        <v>100</v>
      </c>
      <c r="F374" s="22">
        <f t="shared" si="77"/>
        <v>488.16666666666669</v>
      </c>
      <c r="G374" s="22">
        <f t="shared" si="78"/>
        <v>97.633333333333269</v>
      </c>
      <c r="H374" s="29">
        <v>12</v>
      </c>
      <c r="I374" s="24">
        <v>0.1</v>
      </c>
      <c r="J374" s="22">
        <f t="shared" si="79"/>
        <v>58.58</v>
      </c>
    </row>
    <row r="375" spans="2:10" x14ac:dyDescent="0.25">
      <c r="B375" s="39">
        <v>41882</v>
      </c>
      <c r="C375" s="38" t="s">
        <v>62</v>
      </c>
      <c r="D375" s="22">
        <v>585.79999999999995</v>
      </c>
      <c r="E375" s="23">
        <f t="shared" si="80"/>
        <v>100</v>
      </c>
      <c r="F375" s="22">
        <f t="shared" si="77"/>
        <v>488.16666666666669</v>
      </c>
      <c r="G375" s="22">
        <f t="shared" si="78"/>
        <v>97.633333333333269</v>
      </c>
      <c r="H375" s="29">
        <v>12</v>
      </c>
      <c r="I375" s="24">
        <v>0.1</v>
      </c>
      <c r="J375" s="22">
        <f t="shared" si="79"/>
        <v>58.58</v>
      </c>
    </row>
    <row r="376" spans="2:10" x14ac:dyDescent="0.25">
      <c r="B376" s="39">
        <v>41882</v>
      </c>
      <c r="C376" s="38" t="s">
        <v>62</v>
      </c>
      <c r="D376" s="22">
        <v>585.79999999999995</v>
      </c>
      <c r="E376" s="23">
        <f t="shared" si="80"/>
        <v>100</v>
      </c>
      <c r="F376" s="22">
        <f t="shared" si="77"/>
        <v>488.16666666666669</v>
      </c>
      <c r="G376" s="22">
        <f t="shared" si="78"/>
        <v>97.633333333333269</v>
      </c>
      <c r="H376" s="29">
        <v>12</v>
      </c>
      <c r="I376" s="24">
        <v>0.1</v>
      </c>
      <c r="J376" s="22">
        <f t="shared" si="79"/>
        <v>58.58</v>
      </c>
    </row>
    <row r="377" spans="2:10" x14ac:dyDescent="0.25">
      <c r="B377" s="39">
        <v>41882</v>
      </c>
      <c r="C377" s="38" t="s">
        <v>62</v>
      </c>
      <c r="D377" s="22">
        <v>585.79999999999995</v>
      </c>
      <c r="E377" s="23">
        <f t="shared" si="80"/>
        <v>100</v>
      </c>
      <c r="F377" s="22">
        <f t="shared" ref="F377:F440" si="81">IF((((D377*I377)/12)*E377)&gt;D377,D377,((D377*I377)/12)*E377)</f>
        <v>488.16666666666669</v>
      </c>
      <c r="G377" s="22">
        <f t="shared" ref="G377:G440" si="82">IF(D377-F377&lt;0,0,D377-F377)</f>
        <v>97.633333333333269</v>
      </c>
      <c r="H377" s="29">
        <v>12</v>
      </c>
      <c r="I377" s="24">
        <v>0.1</v>
      </c>
      <c r="J377" s="22">
        <f t="shared" ref="J377:J440" si="83">IF(G377&lt;((D377*I377)/12)*H377,G377,((D377*I377)/12)*H377)</f>
        <v>58.58</v>
      </c>
    </row>
    <row r="378" spans="2:10" x14ac:dyDescent="0.25">
      <c r="B378" s="39">
        <v>41882</v>
      </c>
      <c r="C378" s="38" t="s">
        <v>62</v>
      </c>
      <c r="D378" s="22">
        <v>585.79999999999995</v>
      </c>
      <c r="E378" s="23">
        <f t="shared" si="80"/>
        <v>100</v>
      </c>
      <c r="F378" s="22">
        <f t="shared" si="81"/>
        <v>488.16666666666669</v>
      </c>
      <c r="G378" s="22">
        <f t="shared" si="82"/>
        <v>97.633333333333269</v>
      </c>
      <c r="H378" s="29">
        <v>12</v>
      </c>
      <c r="I378" s="24">
        <v>0.1</v>
      </c>
      <c r="J378" s="22">
        <f t="shared" si="83"/>
        <v>58.58</v>
      </c>
    </row>
    <row r="379" spans="2:10" x14ac:dyDescent="0.25">
      <c r="B379" s="39">
        <v>41882</v>
      </c>
      <c r="C379" s="38" t="s">
        <v>62</v>
      </c>
      <c r="D379" s="22">
        <v>585.79999999999995</v>
      </c>
      <c r="E379" s="23">
        <f t="shared" si="80"/>
        <v>100</v>
      </c>
      <c r="F379" s="22">
        <f t="shared" si="81"/>
        <v>488.16666666666669</v>
      </c>
      <c r="G379" s="22">
        <f t="shared" si="82"/>
        <v>97.633333333333269</v>
      </c>
      <c r="H379" s="29">
        <v>12</v>
      </c>
      <c r="I379" s="24">
        <v>0.1</v>
      </c>
      <c r="J379" s="22">
        <f t="shared" si="83"/>
        <v>58.58</v>
      </c>
    </row>
    <row r="380" spans="2:10" x14ac:dyDescent="0.25">
      <c r="B380" s="39">
        <v>41882</v>
      </c>
      <c r="C380" s="38" t="s">
        <v>62</v>
      </c>
      <c r="D380" s="22">
        <v>585.79999999999995</v>
      </c>
      <c r="E380" s="23">
        <f t="shared" ref="E380:E443" si="84">4+12+12+12+12+12+12+12+12</f>
        <v>100</v>
      </c>
      <c r="F380" s="22">
        <f t="shared" si="81"/>
        <v>488.16666666666669</v>
      </c>
      <c r="G380" s="22">
        <f t="shared" si="82"/>
        <v>97.633333333333269</v>
      </c>
      <c r="H380" s="29">
        <v>12</v>
      </c>
      <c r="I380" s="24">
        <v>0.1</v>
      </c>
      <c r="J380" s="22">
        <f t="shared" si="83"/>
        <v>58.58</v>
      </c>
    </row>
    <row r="381" spans="2:10" x14ac:dyDescent="0.25">
      <c r="B381" s="39">
        <v>41882</v>
      </c>
      <c r="C381" s="38" t="s">
        <v>62</v>
      </c>
      <c r="D381" s="22">
        <v>585.79999999999995</v>
      </c>
      <c r="E381" s="23">
        <f t="shared" si="84"/>
        <v>100</v>
      </c>
      <c r="F381" s="22">
        <f t="shared" si="81"/>
        <v>488.16666666666669</v>
      </c>
      <c r="G381" s="22">
        <f t="shared" si="82"/>
        <v>97.633333333333269</v>
      </c>
      <c r="H381" s="29">
        <v>12</v>
      </c>
      <c r="I381" s="24">
        <v>0.1</v>
      </c>
      <c r="J381" s="22">
        <f t="shared" si="83"/>
        <v>58.58</v>
      </c>
    </row>
    <row r="382" spans="2:10" x14ac:dyDescent="0.25">
      <c r="B382" s="39">
        <v>41882</v>
      </c>
      <c r="C382" s="38" t="s">
        <v>62</v>
      </c>
      <c r="D382" s="22">
        <v>585.79999999999995</v>
      </c>
      <c r="E382" s="23">
        <f t="shared" si="84"/>
        <v>100</v>
      </c>
      <c r="F382" s="22">
        <f t="shared" si="81"/>
        <v>488.16666666666669</v>
      </c>
      <c r="G382" s="22">
        <f t="shared" si="82"/>
        <v>97.633333333333269</v>
      </c>
      <c r="H382" s="29">
        <v>12</v>
      </c>
      <c r="I382" s="24">
        <v>0.1</v>
      </c>
      <c r="J382" s="22">
        <f t="shared" si="83"/>
        <v>58.58</v>
      </c>
    </row>
    <row r="383" spans="2:10" x14ac:dyDescent="0.25">
      <c r="B383" s="39">
        <v>41882</v>
      </c>
      <c r="C383" s="38" t="s">
        <v>62</v>
      </c>
      <c r="D383" s="22">
        <v>585.79999999999995</v>
      </c>
      <c r="E383" s="23">
        <f t="shared" si="84"/>
        <v>100</v>
      </c>
      <c r="F383" s="22">
        <f t="shared" si="81"/>
        <v>488.16666666666669</v>
      </c>
      <c r="G383" s="22">
        <f t="shared" si="82"/>
        <v>97.633333333333269</v>
      </c>
      <c r="H383" s="29">
        <v>12</v>
      </c>
      <c r="I383" s="24">
        <v>0.1</v>
      </c>
      <c r="J383" s="22">
        <f t="shared" si="83"/>
        <v>58.58</v>
      </c>
    </row>
    <row r="384" spans="2:10" x14ac:dyDescent="0.25">
      <c r="B384" s="39">
        <v>41882</v>
      </c>
      <c r="C384" s="38" t="s">
        <v>62</v>
      </c>
      <c r="D384" s="22">
        <v>585.79999999999995</v>
      </c>
      <c r="E384" s="23">
        <f t="shared" si="84"/>
        <v>100</v>
      </c>
      <c r="F384" s="22">
        <f t="shared" si="81"/>
        <v>488.16666666666669</v>
      </c>
      <c r="G384" s="22">
        <f t="shared" si="82"/>
        <v>97.633333333333269</v>
      </c>
      <c r="H384" s="29">
        <v>12</v>
      </c>
      <c r="I384" s="24">
        <v>0.1</v>
      </c>
      <c r="J384" s="22">
        <f t="shared" si="83"/>
        <v>58.58</v>
      </c>
    </row>
    <row r="385" spans="2:10" x14ac:dyDescent="0.25">
      <c r="B385" s="39">
        <v>41882</v>
      </c>
      <c r="C385" s="38" t="s">
        <v>62</v>
      </c>
      <c r="D385" s="22">
        <v>585.79999999999995</v>
      </c>
      <c r="E385" s="23">
        <f t="shared" si="84"/>
        <v>100</v>
      </c>
      <c r="F385" s="22">
        <f t="shared" si="81"/>
        <v>488.16666666666669</v>
      </c>
      <c r="G385" s="22">
        <f t="shared" si="82"/>
        <v>97.633333333333269</v>
      </c>
      <c r="H385" s="29">
        <v>12</v>
      </c>
      <c r="I385" s="24">
        <v>0.1</v>
      </c>
      <c r="J385" s="22">
        <f t="shared" si="83"/>
        <v>58.58</v>
      </c>
    </row>
    <row r="386" spans="2:10" x14ac:dyDescent="0.25">
      <c r="B386" s="39">
        <v>41882</v>
      </c>
      <c r="C386" s="38" t="s">
        <v>62</v>
      </c>
      <c r="D386" s="22">
        <v>585.79999999999995</v>
      </c>
      <c r="E386" s="23">
        <f t="shared" si="84"/>
        <v>100</v>
      </c>
      <c r="F386" s="22">
        <f t="shared" si="81"/>
        <v>488.16666666666669</v>
      </c>
      <c r="G386" s="22">
        <f t="shared" si="82"/>
        <v>97.633333333333269</v>
      </c>
      <c r="H386" s="29">
        <v>12</v>
      </c>
      <c r="I386" s="24">
        <v>0.1</v>
      </c>
      <c r="J386" s="22">
        <f t="shared" si="83"/>
        <v>58.58</v>
      </c>
    </row>
    <row r="387" spans="2:10" x14ac:dyDescent="0.25">
      <c r="B387" s="39">
        <v>41882</v>
      </c>
      <c r="C387" s="38" t="s">
        <v>62</v>
      </c>
      <c r="D387" s="22">
        <v>585.79999999999995</v>
      </c>
      <c r="E387" s="23">
        <f t="shared" si="84"/>
        <v>100</v>
      </c>
      <c r="F387" s="22">
        <f t="shared" si="81"/>
        <v>488.16666666666669</v>
      </c>
      <c r="G387" s="22">
        <f t="shared" si="82"/>
        <v>97.633333333333269</v>
      </c>
      <c r="H387" s="29">
        <v>12</v>
      </c>
      <c r="I387" s="24">
        <v>0.1</v>
      </c>
      <c r="J387" s="22">
        <f t="shared" si="83"/>
        <v>58.58</v>
      </c>
    </row>
    <row r="388" spans="2:10" x14ac:dyDescent="0.25">
      <c r="B388" s="39">
        <v>41882</v>
      </c>
      <c r="C388" s="38" t="s">
        <v>62</v>
      </c>
      <c r="D388" s="22">
        <v>585.79999999999995</v>
      </c>
      <c r="E388" s="23">
        <f t="shared" si="84"/>
        <v>100</v>
      </c>
      <c r="F388" s="22">
        <f t="shared" si="81"/>
        <v>488.16666666666669</v>
      </c>
      <c r="G388" s="22">
        <f t="shared" si="82"/>
        <v>97.633333333333269</v>
      </c>
      <c r="H388" s="29">
        <v>12</v>
      </c>
      <c r="I388" s="24">
        <v>0.1</v>
      </c>
      <c r="J388" s="22">
        <f t="shared" si="83"/>
        <v>58.58</v>
      </c>
    </row>
    <row r="389" spans="2:10" x14ac:dyDescent="0.25">
      <c r="B389" s="39">
        <v>41882</v>
      </c>
      <c r="C389" s="38" t="s">
        <v>62</v>
      </c>
      <c r="D389" s="22">
        <v>585.79999999999995</v>
      </c>
      <c r="E389" s="23">
        <f t="shared" si="84"/>
        <v>100</v>
      </c>
      <c r="F389" s="22">
        <f t="shared" si="81"/>
        <v>488.16666666666669</v>
      </c>
      <c r="G389" s="22">
        <f t="shared" si="82"/>
        <v>97.633333333333269</v>
      </c>
      <c r="H389" s="29">
        <v>12</v>
      </c>
      <c r="I389" s="24">
        <v>0.1</v>
      </c>
      <c r="J389" s="22">
        <f t="shared" si="83"/>
        <v>58.58</v>
      </c>
    </row>
    <row r="390" spans="2:10" x14ac:dyDescent="0.25">
      <c r="B390" s="39">
        <v>41882</v>
      </c>
      <c r="C390" s="38" t="s">
        <v>62</v>
      </c>
      <c r="D390" s="22">
        <v>585.79999999999995</v>
      </c>
      <c r="E390" s="23">
        <f t="shared" si="84"/>
        <v>100</v>
      </c>
      <c r="F390" s="22">
        <f t="shared" si="81"/>
        <v>488.16666666666669</v>
      </c>
      <c r="G390" s="22">
        <f t="shared" si="82"/>
        <v>97.633333333333269</v>
      </c>
      <c r="H390" s="29">
        <v>12</v>
      </c>
      <c r="I390" s="24">
        <v>0.1</v>
      </c>
      <c r="J390" s="22">
        <f t="shared" si="83"/>
        <v>58.58</v>
      </c>
    </row>
    <row r="391" spans="2:10" x14ac:dyDescent="0.25">
      <c r="B391" s="39">
        <v>41882</v>
      </c>
      <c r="C391" s="38" t="s">
        <v>62</v>
      </c>
      <c r="D391" s="22">
        <v>585.79999999999995</v>
      </c>
      <c r="E391" s="23">
        <f t="shared" si="84"/>
        <v>100</v>
      </c>
      <c r="F391" s="22">
        <f t="shared" si="81"/>
        <v>488.16666666666669</v>
      </c>
      <c r="G391" s="22">
        <f t="shared" si="82"/>
        <v>97.633333333333269</v>
      </c>
      <c r="H391" s="29">
        <v>12</v>
      </c>
      <c r="I391" s="24">
        <v>0.1</v>
      </c>
      <c r="J391" s="22">
        <f t="shared" si="83"/>
        <v>58.58</v>
      </c>
    </row>
    <row r="392" spans="2:10" x14ac:dyDescent="0.25">
      <c r="B392" s="39">
        <v>41882</v>
      </c>
      <c r="C392" s="38" t="s">
        <v>62</v>
      </c>
      <c r="D392" s="22">
        <v>585.79999999999995</v>
      </c>
      <c r="E392" s="23">
        <f t="shared" si="84"/>
        <v>100</v>
      </c>
      <c r="F392" s="22">
        <f t="shared" si="81"/>
        <v>488.16666666666669</v>
      </c>
      <c r="G392" s="22">
        <f t="shared" si="82"/>
        <v>97.633333333333269</v>
      </c>
      <c r="H392" s="29">
        <v>12</v>
      </c>
      <c r="I392" s="24">
        <v>0.1</v>
      </c>
      <c r="J392" s="22">
        <f t="shared" si="83"/>
        <v>58.58</v>
      </c>
    </row>
    <row r="393" spans="2:10" x14ac:dyDescent="0.25">
      <c r="B393" s="39">
        <v>41882</v>
      </c>
      <c r="C393" s="38" t="s">
        <v>62</v>
      </c>
      <c r="D393" s="22">
        <v>585.79999999999995</v>
      </c>
      <c r="E393" s="23">
        <f t="shared" si="84"/>
        <v>100</v>
      </c>
      <c r="F393" s="22">
        <f t="shared" si="81"/>
        <v>488.16666666666669</v>
      </c>
      <c r="G393" s="22">
        <f t="shared" si="82"/>
        <v>97.633333333333269</v>
      </c>
      <c r="H393" s="29">
        <v>12</v>
      </c>
      <c r="I393" s="24">
        <v>0.1</v>
      </c>
      <c r="J393" s="22">
        <f t="shared" si="83"/>
        <v>58.58</v>
      </c>
    </row>
    <row r="394" spans="2:10" x14ac:dyDescent="0.25">
      <c r="B394" s="39">
        <v>41882</v>
      </c>
      <c r="C394" s="38" t="s">
        <v>62</v>
      </c>
      <c r="D394" s="22">
        <v>585.79999999999995</v>
      </c>
      <c r="E394" s="23">
        <f t="shared" si="84"/>
        <v>100</v>
      </c>
      <c r="F394" s="22">
        <f t="shared" si="81"/>
        <v>488.16666666666669</v>
      </c>
      <c r="G394" s="22">
        <f t="shared" si="82"/>
        <v>97.633333333333269</v>
      </c>
      <c r="H394" s="29">
        <v>12</v>
      </c>
      <c r="I394" s="24">
        <v>0.1</v>
      </c>
      <c r="J394" s="22">
        <f t="shared" si="83"/>
        <v>58.58</v>
      </c>
    </row>
    <row r="395" spans="2:10" x14ac:dyDescent="0.25">
      <c r="B395" s="39">
        <v>41882</v>
      </c>
      <c r="C395" s="38" t="s">
        <v>62</v>
      </c>
      <c r="D395" s="22">
        <v>585.79999999999995</v>
      </c>
      <c r="E395" s="23">
        <f t="shared" si="84"/>
        <v>100</v>
      </c>
      <c r="F395" s="22">
        <f t="shared" si="81"/>
        <v>488.16666666666669</v>
      </c>
      <c r="G395" s="22">
        <f t="shared" si="82"/>
        <v>97.633333333333269</v>
      </c>
      <c r="H395" s="29">
        <v>12</v>
      </c>
      <c r="I395" s="24">
        <v>0.1</v>
      </c>
      <c r="J395" s="22">
        <f t="shared" si="83"/>
        <v>58.58</v>
      </c>
    </row>
    <row r="396" spans="2:10" x14ac:dyDescent="0.25">
      <c r="B396" s="39">
        <v>41882</v>
      </c>
      <c r="C396" s="38" t="s">
        <v>62</v>
      </c>
      <c r="D396" s="22">
        <v>585.79999999999995</v>
      </c>
      <c r="E396" s="23">
        <f t="shared" si="84"/>
        <v>100</v>
      </c>
      <c r="F396" s="22">
        <f t="shared" si="81"/>
        <v>488.16666666666669</v>
      </c>
      <c r="G396" s="22">
        <f t="shared" si="82"/>
        <v>97.633333333333269</v>
      </c>
      <c r="H396" s="29">
        <v>12</v>
      </c>
      <c r="I396" s="24">
        <v>0.1</v>
      </c>
      <c r="J396" s="22">
        <f t="shared" si="83"/>
        <v>58.58</v>
      </c>
    </row>
    <row r="397" spans="2:10" x14ac:dyDescent="0.25">
      <c r="B397" s="39">
        <v>41882</v>
      </c>
      <c r="C397" s="38" t="s">
        <v>62</v>
      </c>
      <c r="D397" s="22">
        <v>585.79999999999995</v>
      </c>
      <c r="E397" s="23">
        <f t="shared" si="84"/>
        <v>100</v>
      </c>
      <c r="F397" s="22">
        <f t="shared" si="81"/>
        <v>488.16666666666669</v>
      </c>
      <c r="G397" s="22">
        <f t="shared" si="82"/>
        <v>97.633333333333269</v>
      </c>
      <c r="H397" s="29">
        <v>12</v>
      </c>
      <c r="I397" s="24">
        <v>0.1</v>
      </c>
      <c r="J397" s="22">
        <f t="shared" si="83"/>
        <v>58.58</v>
      </c>
    </row>
    <row r="398" spans="2:10" x14ac:dyDescent="0.25">
      <c r="B398" s="39">
        <v>41882</v>
      </c>
      <c r="C398" s="38" t="s">
        <v>62</v>
      </c>
      <c r="D398" s="22">
        <v>585.79999999999995</v>
      </c>
      <c r="E398" s="23">
        <f t="shared" si="84"/>
        <v>100</v>
      </c>
      <c r="F398" s="22">
        <f t="shared" si="81"/>
        <v>488.16666666666669</v>
      </c>
      <c r="G398" s="22">
        <f t="shared" si="82"/>
        <v>97.633333333333269</v>
      </c>
      <c r="H398" s="29">
        <v>12</v>
      </c>
      <c r="I398" s="24">
        <v>0.1</v>
      </c>
      <c r="J398" s="22">
        <f t="shared" si="83"/>
        <v>58.58</v>
      </c>
    </row>
    <row r="399" spans="2:10" x14ac:dyDescent="0.25">
      <c r="B399" s="39">
        <v>41882</v>
      </c>
      <c r="C399" s="38" t="s">
        <v>62</v>
      </c>
      <c r="D399" s="22">
        <v>585.79999999999995</v>
      </c>
      <c r="E399" s="23">
        <f t="shared" si="84"/>
        <v>100</v>
      </c>
      <c r="F399" s="22">
        <f t="shared" si="81"/>
        <v>488.16666666666669</v>
      </c>
      <c r="G399" s="22">
        <f t="shared" si="82"/>
        <v>97.633333333333269</v>
      </c>
      <c r="H399" s="29">
        <v>12</v>
      </c>
      <c r="I399" s="24">
        <v>0.1</v>
      </c>
      <c r="J399" s="22">
        <f t="shared" si="83"/>
        <v>58.58</v>
      </c>
    </row>
    <row r="400" spans="2:10" x14ac:dyDescent="0.25">
      <c r="B400" s="39">
        <v>41882</v>
      </c>
      <c r="C400" s="38" t="s">
        <v>62</v>
      </c>
      <c r="D400" s="22">
        <v>585.79999999999995</v>
      </c>
      <c r="E400" s="23">
        <f t="shared" si="84"/>
        <v>100</v>
      </c>
      <c r="F400" s="22">
        <f t="shared" si="81"/>
        <v>488.16666666666669</v>
      </c>
      <c r="G400" s="22">
        <f t="shared" si="82"/>
        <v>97.633333333333269</v>
      </c>
      <c r="H400" s="29">
        <v>12</v>
      </c>
      <c r="I400" s="24">
        <v>0.1</v>
      </c>
      <c r="J400" s="22">
        <f t="shared" si="83"/>
        <v>58.58</v>
      </c>
    </row>
    <row r="401" spans="2:10" x14ac:dyDescent="0.25">
      <c r="B401" s="39">
        <v>41882</v>
      </c>
      <c r="C401" s="38" t="s">
        <v>62</v>
      </c>
      <c r="D401" s="22">
        <v>585.79999999999995</v>
      </c>
      <c r="E401" s="23">
        <f t="shared" si="84"/>
        <v>100</v>
      </c>
      <c r="F401" s="22">
        <f t="shared" si="81"/>
        <v>488.16666666666669</v>
      </c>
      <c r="G401" s="22">
        <f t="shared" si="82"/>
        <v>97.633333333333269</v>
      </c>
      <c r="H401" s="29">
        <v>12</v>
      </c>
      <c r="I401" s="24">
        <v>0.1</v>
      </c>
      <c r="J401" s="22">
        <f t="shared" si="83"/>
        <v>58.58</v>
      </c>
    </row>
    <row r="402" spans="2:10" x14ac:dyDescent="0.25">
      <c r="B402" s="39">
        <v>41882</v>
      </c>
      <c r="C402" s="38" t="s">
        <v>62</v>
      </c>
      <c r="D402" s="22">
        <v>585.79999999999995</v>
      </c>
      <c r="E402" s="23">
        <f t="shared" si="84"/>
        <v>100</v>
      </c>
      <c r="F402" s="22">
        <f t="shared" si="81"/>
        <v>488.16666666666669</v>
      </c>
      <c r="G402" s="22">
        <f t="shared" si="82"/>
        <v>97.633333333333269</v>
      </c>
      <c r="H402" s="29">
        <v>12</v>
      </c>
      <c r="I402" s="24">
        <v>0.1</v>
      </c>
      <c r="J402" s="22">
        <f t="shared" si="83"/>
        <v>58.58</v>
      </c>
    </row>
    <row r="403" spans="2:10" x14ac:dyDescent="0.25">
      <c r="B403" s="39">
        <v>41882</v>
      </c>
      <c r="C403" s="38" t="s">
        <v>62</v>
      </c>
      <c r="D403" s="22">
        <v>585.79999999999995</v>
      </c>
      <c r="E403" s="23">
        <f t="shared" si="84"/>
        <v>100</v>
      </c>
      <c r="F403" s="22">
        <f t="shared" si="81"/>
        <v>488.16666666666669</v>
      </c>
      <c r="G403" s="22">
        <f t="shared" si="82"/>
        <v>97.633333333333269</v>
      </c>
      <c r="H403" s="29">
        <v>12</v>
      </c>
      <c r="I403" s="24">
        <v>0.1</v>
      </c>
      <c r="J403" s="22">
        <f t="shared" si="83"/>
        <v>58.58</v>
      </c>
    </row>
    <row r="404" spans="2:10" x14ac:dyDescent="0.25">
      <c r="B404" s="39">
        <v>41882</v>
      </c>
      <c r="C404" s="38" t="s">
        <v>62</v>
      </c>
      <c r="D404" s="22">
        <v>585.79999999999995</v>
      </c>
      <c r="E404" s="23">
        <f t="shared" si="84"/>
        <v>100</v>
      </c>
      <c r="F404" s="22">
        <f t="shared" si="81"/>
        <v>488.16666666666669</v>
      </c>
      <c r="G404" s="22">
        <f t="shared" si="82"/>
        <v>97.633333333333269</v>
      </c>
      <c r="H404" s="29">
        <v>12</v>
      </c>
      <c r="I404" s="24">
        <v>0.1</v>
      </c>
      <c r="J404" s="22">
        <f t="shared" si="83"/>
        <v>58.58</v>
      </c>
    </row>
    <row r="405" spans="2:10" x14ac:dyDescent="0.25">
      <c r="B405" s="39">
        <v>41882</v>
      </c>
      <c r="C405" s="38" t="s">
        <v>62</v>
      </c>
      <c r="D405" s="22">
        <v>585.79999999999995</v>
      </c>
      <c r="E405" s="23">
        <f t="shared" si="84"/>
        <v>100</v>
      </c>
      <c r="F405" s="22">
        <f t="shared" si="81"/>
        <v>488.16666666666669</v>
      </c>
      <c r="G405" s="22">
        <f t="shared" si="82"/>
        <v>97.633333333333269</v>
      </c>
      <c r="H405" s="29">
        <v>12</v>
      </c>
      <c r="I405" s="24">
        <v>0.1</v>
      </c>
      <c r="J405" s="22">
        <f t="shared" si="83"/>
        <v>58.58</v>
      </c>
    </row>
    <row r="406" spans="2:10" x14ac:dyDescent="0.25">
      <c r="B406" s="39">
        <v>41882</v>
      </c>
      <c r="C406" s="38" t="s">
        <v>62</v>
      </c>
      <c r="D406" s="22">
        <v>585.79999999999995</v>
      </c>
      <c r="E406" s="23">
        <f t="shared" si="84"/>
        <v>100</v>
      </c>
      <c r="F406" s="22">
        <f t="shared" si="81"/>
        <v>488.16666666666669</v>
      </c>
      <c r="G406" s="22">
        <f t="shared" si="82"/>
        <v>97.633333333333269</v>
      </c>
      <c r="H406" s="29">
        <v>12</v>
      </c>
      <c r="I406" s="24">
        <v>0.1</v>
      </c>
      <c r="J406" s="22">
        <f t="shared" si="83"/>
        <v>58.58</v>
      </c>
    </row>
    <row r="407" spans="2:10" x14ac:dyDescent="0.25">
      <c r="B407" s="39">
        <v>41882</v>
      </c>
      <c r="C407" s="38" t="s">
        <v>62</v>
      </c>
      <c r="D407" s="22">
        <v>585.79999999999995</v>
      </c>
      <c r="E407" s="23">
        <f t="shared" si="84"/>
        <v>100</v>
      </c>
      <c r="F407" s="22">
        <f t="shared" si="81"/>
        <v>488.16666666666669</v>
      </c>
      <c r="G407" s="22">
        <f t="shared" si="82"/>
        <v>97.633333333333269</v>
      </c>
      <c r="H407" s="29">
        <v>12</v>
      </c>
      <c r="I407" s="24">
        <v>0.1</v>
      </c>
      <c r="J407" s="22">
        <f t="shared" si="83"/>
        <v>58.58</v>
      </c>
    </row>
    <row r="408" spans="2:10" x14ac:dyDescent="0.25">
      <c r="B408" s="39">
        <v>41882</v>
      </c>
      <c r="C408" s="38" t="s">
        <v>62</v>
      </c>
      <c r="D408" s="22">
        <v>585.79999999999995</v>
      </c>
      <c r="E408" s="23">
        <f t="shared" si="84"/>
        <v>100</v>
      </c>
      <c r="F408" s="22">
        <f t="shared" si="81"/>
        <v>488.16666666666669</v>
      </c>
      <c r="G408" s="22">
        <f t="shared" si="82"/>
        <v>97.633333333333269</v>
      </c>
      <c r="H408" s="29">
        <v>12</v>
      </c>
      <c r="I408" s="24">
        <v>0.1</v>
      </c>
      <c r="J408" s="22">
        <f t="shared" si="83"/>
        <v>58.58</v>
      </c>
    </row>
    <row r="409" spans="2:10" x14ac:dyDescent="0.25">
      <c r="B409" s="39">
        <v>41882</v>
      </c>
      <c r="C409" s="38" t="s">
        <v>62</v>
      </c>
      <c r="D409" s="22">
        <v>585.79999999999995</v>
      </c>
      <c r="E409" s="23">
        <f t="shared" si="84"/>
        <v>100</v>
      </c>
      <c r="F409" s="22">
        <f t="shared" si="81"/>
        <v>488.16666666666669</v>
      </c>
      <c r="G409" s="22">
        <f t="shared" si="82"/>
        <v>97.633333333333269</v>
      </c>
      <c r="H409" s="29">
        <v>12</v>
      </c>
      <c r="I409" s="24">
        <v>0.1</v>
      </c>
      <c r="J409" s="22">
        <f t="shared" si="83"/>
        <v>58.58</v>
      </c>
    </row>
    <row r="410" spans="2:10" x14ac:dyDescent="0.25">
      <c r="B410" s="39">
        <v>41882</v>
      </c>
      <c r="C410" s="38" t="s">
        <v>62</v>
      </c>
      <c r="D410" s="22">
        <v>585.79999999999995</v>
      </c>
      <c r="E410" s="23">
        <f t="shared" si="84"/>
        <v>100</v>
      </c>
      <c r="F410" s="22">
        <f t="shared" si="81"/>
        <v>488.16666666666669</v>
      </c>
      <c r="G410" s="22">
        <f t="shared" si="82"/>
        <v>97.633333333333269</v>
      </c>
      <c r="H410" s="29">
        <v>12</v>
      </c>
      <c r="I410" s="24">
        <v>0.1</v>
      </c>
      <c r="J410" s="22">
        <f t="shared" si="83"/>
        <v>58.58</v>
      </c>
    </row>
    <row r="411" spans="2:10" x14ac:dyDescent="0.25">
      <c r="B411" s="39">
        <v>41882</v>
      </c>
      <c r="C411" s="38" t="s">
        <v>62</v>
      </c>
      <c r="D411" s="22">
        <v>585.79999999999995</v>
      </c>
      <c r="E411" s="23">
        <f t="shared" si="84"/>
        <v>100</v>
      </c>
      <c r="F411" s="22">
        <f t="shared" si="81"/>
        <v>488.16666666666669</v>
      </c>
      <c r="G411" s="22">
        <f t="shared" si="82"/>
        <v>97.633333333333269</v>
      </c>
      <c r="H411" s="29">
        <v>12</v>
      </c>
      <c r="I411" s="24">
        <v>0.1</v>
      </c>
      <c r="J411" s="22">
        <f t="shared" si="83"/>
        <v>58.58</v>
      </c>
    </row>
    <row r="412" spans="2:10" x14ac:dyDescent="0.25">
      <c r="B412" s="39">
        <v>41882</v>
      </c>
      <c r="C412" s="38" t="s">
        <v>62</v>
      </c>
      <c r="D412" s="22">
        <v>585.79999999999995</v>
      </c>
      <c r="E412" s="23">
        <f t="shared" si="84"/>
        <v>100</v>
      </c>
      <c r="F412" s="22">
        <f t="shared" si="81"/>
        <v>488.16666666666669</v>
      </c>
      <c r="G412" s="22">
        <f t="shared" si="82"/>
        <v>97.633333333333269</v>
      </c>
      <c r="H412" s="29">
        <v>12</v>
      </c>
      <c r="I412" s="24">
        <v>0.1</v>
      </c>
      <c r="J412" s="22">
        <f t="shared" si="83"/>
        <v>58.58</v>
      </c>
    </row>
    <row r="413" spans="2:10" x14ac:dyDescent="0.25">
      <c r="B413" s="39">
        <v>41882</v>
      </c>
      <c r="C413" s="38" t="s">
        <v>62</v>
      </c>
      <c r="D413" s="22">
        <v>585.79999999999995</v>
      </c>
      <c r="E413" s="23">
        <f t="shared" si="84"/>
        <v>100</v>
      </c>
      <c r="F413" s="22">
        <f t="shared" si="81"/>
        <v>488.16666666666669</v>
      </c>
      <c r="G413" s="22">
        <f t="shared" si="82"/>
        <v>97.633333333333269</v>
      </c>
      <c r="H413" s="29">
        <v>12</v>
      </c>
      <c r="I413" s="24">
        <v>0.1</v>
      </c>
      <c r="J413" s="22">
        <f t="shared" si="83"/>
        <v>58.58</v>
      </c>
    </row>
    <row r="414" spans="2:10" x14ac:dyDescent="0.25">
      <c r="B414" s="39">
        <v>41882</v>
      </c>
      <c r="C414" s="38" t="s">
        <v>62</v>
      </c>
      <c r="D414" s="22">
        <v>585.79999999999995</v>
      </c>
      <c r="E414" s="23">
        <f t="shared" si="84"/>
        <v>100</v>
      </c>
      <c r="F414" s="22">
        <f t="shared" si="81"/>
        <v>488.16666666666669</v>
      </c>
      <c r="G414" s="22">
        <f t="shared" si="82"/>
        <v>97.633333333333269</v>
      </c>
      <c r="H414" s="29">
        <v>12</v>
      </c>
      <c r="I414" s="24">
        <v>0.1</v>
      </c>
      <c r="J414" s="22">
        <f t="shared" si="83"/>
        <v>58.58</v>
      </c>
    </row>
    <row r="415" spans="2:10" x14ac:dyDescent="0.25">
      <c r="B415" s="39">
        <v>41882</v>
      </c>
      <c r="C415" s="38" t="s">
        <v>62</v>
      </c>
      <c r="D415" s="22">
        <v>585.79999999999995</v>
      </c>
      <c r="E415" s="23">
        <f t="shared" si="84"/>
        <v>100</v>
      </c>
      <c r="F415" s="22">
        <f t="shared" si="81"/>
        <v>488.16666666666669</v>
      </c>
      <c r="G415" s="22">
        <f t="shared" si="82"/>
        <v>97.633333333333269</v>
      </c>
      <c r="H415" s="29">
        <v>12</v>
      </c>
      <c r="I415" s="24">
        <v>0.1</v>
      </c>
      <c r="J415" s="22">
        <f t="shared" si="83"/>
        <v>58.58</v>
      </c>
    </row>
    <row r="416" spans="2:10" x14ac:dyDescent="0.25">
      <c r="B416" s="39">
        <v>41882</v>
      </c>
      <c r="C416" s="38" t="s">
        <v>62</v>
      </c>
      <c r="D416" s="22">
        <v>585.79999999999995</v>
      </c>
      <c r="E416" s="23">
        <f t="shared" si="84"/>
        <v>100</v>
      </c>
      <c r="F416" s="22">
        <f t="shared" si="81"/>
        <v>488.16666666666669</v>
      </c>
      <c r="G416" s="22">
        <f t="shared" si="82"/>
        <v>97.633333333333269</v>
      </c>
      <c r="H416" s="29">
        <v>12</v>
      </c>
      <c r="I416" s="24">
        <v>0.1</v>
      </c>
      <c r="J416" s="22">
        <f t="shared" si="83"/>
        <v>58.58</v>
      </c>
    </row>
    <row r="417" spans="2:10" x14ac:dyDescent="0.25">
      <c r="B417" s="39">
        <v>41882</v>
      </c>
      <c r="C417" s="38" t="s">
        <v>62</v>
      </c>
      <c r="D417" s="22">
        <v>585.79999999999995</v>
      </c>
      <c r="E417" s="23">
        <f t="shared" si="84"/>
        <v>100</v>
      </c>
      <c r="F417" s="22">
        <f t="shared" si="81"/>
        <v>488.16666666666669</v>
      </c>
      <c r="G417" s="22">
        <f t="shared" si="82"/>
        <v>97.633333333333269</v>
      </c>
      <c r="H417" s="29">
        <v>12</v>
      </c>
      <c r="I417" s="24">
        <v>0.1</v>
      </c>
      <c r="J417" s="22">
        <f t="shared" si="83"/>
        <v>58.58</v>
      </c>
    </row>
    <row r="418" spans="2:10" x14ac:dyDescent="0.25">
      <c r="B418" s="39">
        <v>41882</v>
      </c>
      <c r="C418" s="38" t="s">
        <v>62</v>
      </c>
      <c r="D418" s="22">
        <v>585.79999999999995</v>
      </c>
      <c r="E418" s="23">
        <f t="shared" si="84"/>
        <v>100</v>
      </c>
      <c r="F418" s="22">
        <f t="shared" si="81"/>
        <v>488.16666666666669</v>
      </c>
      <c r="G418" s="22">
        <f t="shared" si="82"/>
        <v>97.633333333333269</v>
      </c>
      <c r="H418" s="29">
        <v>12</v>
      </c>
      <c r="I418" s="24">
        <v>0.1</v>
      </c>
      <c r="J418" s="22">
        <f t="shared" si="83"/>
        <v>58.58</v>
      </c>
    </row>
    <row r="419" spans="2:10" x14ac:dyDescent="0.25">
      <c r="B419" s="39">
        <v>41882</v>
      </c>
      <c r="C419" s="38" t="s">
        <v>62</v>
      </c>
      <c r="D419" s="22">
        <v>585.79999999999995</v>
      </c>
      <c r="E419" s="23">
        <f t="shared" si="84"/>
        <v>100</v>
      </c>
      <c r="F419" s="22">
        <f t="shared" si="81"/>
        <v>488.16666666666669</v>
      </c>
      <c r="G419" s="22">
        <f t="shared" si="82"/>
        <v>97.633333333333269</v>
      </c>
      <c r="H419" s="29">
        <v>12</v>
      </c>
      <c r="I419" s="24">
        <v>0.1</v>
      </c>
      <c r="J419" s="22">
        <f t="shared" si="83"/>
        <v>58.58</v>
      </c>
    </row>
    <row r="420" spans="2:10" x14ac:dyDescent="0.25">
      <c r="B420" s="39">
        <v>41882</v>
      </c>
      <c r="C420" s="38" t="s">
        <v>62</v>
      </c>
      <c r="D420" s="22">
        <v>585.79999999999995</v>
      </c>
      <c r="E420" s="23">
        <f t="shared" si="84"/>
        <v>100</v>
      </c>
      <c r="F420" s="22">
        <f t="shared" si="81"/>
        <v>488.16666666666669</v>
      </c>
      <c r="G420" s="22">
        <f t="shared" si="82"/>
        <v>97.633333333333269</v>
      </c>
      <c r="H420" s="29">
        <v>12</v>
      </c>
      <c r="I420" s="24">
        <v>0.1</v>
      </c>
      <c r="J420" s="22">
        <f t="shared" si="83"/>
        <v>58.58</v>
      </c>
    </row>
    <row r="421" spans="2:10" x14ac:dyDescent="0.25">
      <c r="B421" s="39">
        <v>41882</v>
      </c>
      <c r="C421" s="38" t="s">
        <v>62</v>
      </c>
      <c r="D421" s="22">
        <v>585.79999999999995</v>
      </c>
      <c r="E421" s="23">
        <f t="shared" si="84"/>
        <v>100</v>
      </c>
      <c r="F421" s="22">
        <f t="shared" si="81"/>
        <v>488.16666666666669</v>
      </c>
      <c r="G421" s="22">
        <f t="shared" si="82"/>
        <v>97.633333333333269</v>
      </c>
      <c r="H421" s="29">
        <v>12</v>
      </c>
      <c r="I421" s="24">
        <v>0.1</v>
      </c>
      <c r="J421" s="22">
        <f t="shared" si="83"/>
        <v>58.58</v>
      </c>
    </row>
    <row r="422" spans="2:10" x14ac:dyDescent="0.25">
      <c r="B422" s="39">
        <v>41882</v>
      </c>
      <c r="C422" s="38" t="s">
        <v>62</v>
      </c>
      <c r="D422" s="22">
        <v>585.79999999999995</v>
      </c>
      <c r="E422" s="23">
        <f t="shared" si="84"/>
        <v>100</v>
      </c>
      <c r="F422" s="22">
        <f t="shared" si="81"/>
        <v>488.16666666666669</v>
      </c>
      <c r="G422" s="22">
        <f t="shared" si="82"/>
        <v>97.633333333333269</v>
      </c>
      <c r="H422" s="29">
        <v>12</v>
      </c>
      <c r="I422" s="24">
        <v>0.1</v>
      </c>
      <c r="J422" s="22">
        <f t="shared" si="83"/>
        <v>58.58</v>
      </c>
    </row>
    <row r="423" spans="2:10" x14ac:dyDescent="0.25">
      <c r="B423" s="39">
        <v>41882</v>
      </c>
      <c r="C423" s="38" t="s">
        <v>62</v>
      </c>
      <c r="D423" s="22">
        <v>585.79999999999995</v>
      </c>
      <c r="E423" s="23">
        <f t="shared" si="84"/>
        <v>100</v>
      </c>
      <c r="F423" s="22">
        <f t="shared" si="81"/>
        <v>488.16666666666669</v>
      </c>
      <c r="G423" s="22">
        <f t="shared" si="82"/>
        <v>97.633333333333269</v>
      </c>
      <c r="H423" s="29">
        <v>12</v>
      </c>
      <c r="I423" s="24">
        <v>0.1</v>
      </c>
      <c r="J423" s="22">
        <f t="shared" si="83"/>
        <v>58.58</v>
      </c>
    </row>
    <row r="424" spans="2:10" x14ac:dyDescent="0.25">
      <c r="B424" s="39">
        <v>41882</v>
      </c>
      <c r="C424" s="38" t="s">
        <v>62</v>
      </c>
      <c r="D424" s="22">
        <v>585.79999999999995</v>
      </c>
      <c r="E424" s="23">
        <f t="shared" si="84"/>
        <v>100</v>
      </c>
      <c r="F424" s="22">
        <f t="shared" si="81"/>
        <v>488.16666666666669</v>
      </c>
      <c r="G424" s="22">
        <f t="shared" si="82"/>
        <v>97.633333333333269</v>
      </c>
      <c r="H424" s="29">
        <v>12</v>
      </c>
      <c r="I424" s="24">
        <v>0.1</v>
      </c>
      <c r="J424" s="22">
        <f t="shared" si="83"/>
        <v>58.58</v>
      </c>
    </row>
    <row r="425" spans="2:10" x14ac:dyDescent="0.25">
      <c r="B425" s="39">
        <v>41882</v>
      </c>
      <c r="C425" s="38" t="s">
        <v>62</v>
      </c>
      <c r="D425" s="22">
        <v>585.79999999999995</v>
      </c>
      <c r="E425" s="23">
        <f t="shared" si="84"/>
        <v>100</v>
      </c>
      <c r="F425" s="22">
        <f t="shared" si="81"/>
        <v>488.16666666666669</v>
      </c>
      <c r="G425" s="22">
        <f t="shared" si="82"/>
        <v>97.633333333333269</v>
      </c>
      <c r="H425" s="29">
        <v>12</v>
      </c>
      <c r="I425" s="24">
        <v>0.1</v>
      </c>
      <c r="J425" s="22">
        <f t="shared" si="83"/>
        <v>58.58</v>
      </c>
    </row>
    <row r="426" spans="2:10" x14ac:dyDescent="0.25">
      <c r="B426" s="39">
        <v>41882</v>
      </c>
      <c r="C426" s="38" t="s">
        <v>62</v>
      </c>
      <c r="D426" s="22">
        <v>585.79999999999995</v>
      </c>
      <c r="E426" s="23">
        <f t="shared" si="84"/>
        <v>100</v>
      </c>
      <c r="F426" s="22">
        <f t="shared" si="81"/>
        <v>488.16666666666669</v>
      </c>
      <c r="G426" s="22">
        <f t="shared" si="82"/>
        <v>97.633333333333269</v>
      </c>
      <c r="H426" s="29">
        <v>12</v>
      </c>
      <c r="I426" s="24">
        <v>0.1</v>
      </c>
      <c r="J426" s="22">
        <f t="shared" si="83"/>
        <v>58.58</v>
      </c>
    </row>
    <row r="427" spans="2:10" x14ac:dyDescent="0.25">
      <c r="B427" s="39">
        <v>41882</v>
      </c>
      <c r="C427" s="38" t="s">
        <v>62</v>
      </c>
      <c r="D427" s="22">
        <v>585.79999999999995</v>
      </c>
      <c r="E427" s="23">
        <f t="shared" si="84"/>
        <v>100</v>
      </c>
      <c r="F427" s="22">
        <f t="shared" si="81"/>
        <v>488.16666666666669</v>
      </c>
      <c r="G427" s="22">
        <f t="shared" si="82"/>
        <v>97.633333333333269</v>
      </c>
      <c r="H427" s="29">
        <v>12</v>
      </c>
      <c r="I427" s="24">
        <v>0.1</v>
      </c>
      <c r="J427" s="22">
        <f t="shared" si="83"/>
        <v>58.58</v>
      </c>
    </row>
    <row r="428" spans="2:10" x14ac:dyDescent="0.25">
      <c r="B428" s="39">
        <v>41882</v>
      </c>
      <c r="C428" s="38" t="s">
        <v>62</v>
      </c>
      <c r="D428" s="22">
        <v>585.79999999999995</v>
      </c>
      <c r="E428" s="23">
        <f t="shared" si="84"/>
        <v>100</v>
      </c>
      <c r="F428" s="22">
        <f t="shared" si="81"/>
        <v>488.16666666666669</v>
      </c>
      <c r="G428" s="22">
        <f t="shared" si="82"/>
        <v>97.633333333333269</v>
      </c>
      <c r="H428" s="29">
        <v>12</v>
      </c>
      <c r="I428" s="24">
        <v>0.1</v>
      </c>
      <c r="J428" s="22">
        <f t="shared" si="83"/>
        <v>58.58</v>
      </c>
    </row>
    <row r="429" spans="2:10" x14ac:dyDescent="0.25">
      <c r="B429" s="39">
        <v>41882</v>
      </c>
      <c r="C429" s="38" t="s">
        <v>62</v>
      </c>
      <c r="D429" s="22">
        <v>585.79999999999995</v>
      </c>
      <c r="E429" s="23">
        <f t="shared" si="84"/>
        <v>100</v>
      </c>
      <c r="F429" s="22">
        <f t="shared" si="81"/>
        <v>488.16666666666669</v>
      </c>
      <c r="G429" s="22">
        <f t="shared" si="82"/>
        <v>97.633333333333269</v>
      </c>
      <c r="H429" s="29">
        <v>12</v>
      </c>
      <c r="I429" s="24">
        <v>0.1</v>
      </c>
      <c r="J429" s="22">
        <f t="shared" si="83"/>
        <v>58.58</v>
      </c>
    </row>
    <row r="430" spans="2:10" x14ac:dyDescent="0.25">
      <c r="B430" s="39">
        <v>41882</v>
      </c>
      <c r="C430" s="38" t="s">
        <v>62</v>
      </c>
      <c r="D430" s="22">
        <v>585.79999999999995</v>
      </c>
      <c r="E430" s="23">
        <f t="shared" si="84"/>
        <v>100</v>
      </c>
      <c r="F430" s="22">
        <f t="shared" si="81"/>
        <v>488.16666666666669</v>
      </c>
      <c r="G430" s="22">
        <f t="shared" si="82"/>
        <v>97.633333333333269</v>
      </c>
      <c r="H430" s="29">
        <v>12</v>
      </c>
      <c r="I430" s="24">
        <v>0.1</v>
      </c>
      <c r="J430" s="22">
        <f t="shared" si="83"/>
        <v>58.58</v>
      </c>
    </row>
    <row r="431" spans="2:10" x14ac:dyDescent="0.25">
      <c r="B431" s="39">
        <v>41882</v>
      </c>
      <c r="C431" s="38" t="s">
        <v>62</v>
      </c>
      <c r="D431" s="22">
        <v>585.79999999999995</v>
      </c>
      <c r="E431" s="23">
        <f t="shared" si="84"/>
        <v>100</v>
      </c>
      <c r="F431" s="22">
        <f t="shared" si="81"/>
        <v>488.16666666666669</v>
      </c>
      <c r="G431" s="22">
        <f t="shared" si="82"/>
        <v>97.633333333333269</v>
      </c>
      <c r="H431" s="29">
        <v>12</v>
      </c>
      <c r="I431" s="24">
        <v>0.1</v>
      </c>
      <c r="J431" s="22">
        <f t="shared" si="83"/>
        <v>58.58</v>
      </c>
    </row>
    <row r="432" spans="2:10" x14ac:dyDescent="0.25">
      <c r="B432" s="39">
        <v>41882</v>
      </c>
      <c r="C432" s="38" t="s">
        <v>62</v>
      </c>
      <c r="D432" s="22">
        <v>585.79999999999995</v>
      </c>
      <c r="E432" s="23">
        <f t="shared" si="84"/>
        <v>100</v>
      </c>
      <c r="F432" s="22">
        <f t="shared" si="81"/>
        <v>488.16666666666669</v>
      </c>
      <c r="G432" s="22">
        <f t="shared" si="82"/>
        <v>97.633333333333269</v>
      </c>
      <c r="H432" s="29">
        <v>12</v>
      </c>
      <c r="I432" s="24">
        <v>0.1</v>
      </c>
      <c r="J432" s="22">
        <f t="shared" si="83"/>
        <v>58.58</v>
      </c>
    </row>
    <row r="433" spans="2:10" x14ac:dyDescent="0.25">
      <c r="B433" s="39">
        <v>41882</v>
      </c>
      <c r="C433" s="38" t="s">
        <v>62</v>
      </c>
      <c r="D433" s="22">
        <v>585.79999999999995</v>
      </c>
      <c r="E433" s="23">
        <f t="shared" si="84"/>
        <v>100</v>
      </c>
      <c r="F433" s="22">
        <f t="shared" si="81"/>
        <v>488.16666666666669</v>
      </c>
      <c r="G433" s="22">
        <f t="shared" si="82"/>
        <v>97.633333333333269</v>
      </c>
      <c r="H433" s="29">
        <v>12</v>
      </c>
      <c r="I433" s="24">
        <v>0.1</v>
      </c>
      <c r="J433" s="22">
        <f t="shared" si="83"/>
        <v>58.58</v>
      </c>
    </row>
    <row r="434" spans="2:10" x14ac:dyDescent="0.25">
      <c r="B434" s="39">
        <v>41882</v>
      </c>
      <c r="C434" s="38" t="s">
        <v>62</v>
      </c>
      <c r="D434" s="22">
        <v>585.79999999999995</v>
      </c>
      <c r="E434" s="23">
        <f t="shared" si="84"/>
        <v>100</v>
      </c>
      <c r="F434" s="22">
        <f t="shared" si="81"/>
        <v>488.16666666666669</v>
      </c>
      <c r="G434" s="22">
        <f t="shared" si="82"/>
        <v>97.633333333333269</v>
      </c>
      <c r="H434" s="29">
        <v>12</v>
      </c>
      <c r="I434" s="24">
        <v>0.1</v>
      </c>
      <c r="J434" s="22">
        <f t="shared" si="83"/>
        <v>58.58</v>
      </c>
    </row>
    <row r="435" spans="2:10" x14ac:dyDescent="0.25">
      <c r="B435" s="39">
        <v>41882</v>
      </c>
      <c r="C435" s="38" t="s">
        <v>62</v>
      </c>
      <c r="D435" s="22">
        <v>585.79999999999995</v>
      </c>
      <c r="E435" s="23">
        <f t="shared" si="84"/>
        <v>100</v>
      </c>
      <c r="F435" s="22">
        <f t="shared" si="81"/>
        <v>488.16666666666669</v>
      </c>
      <c r="G435" s="22">
        <f t="shared" si="82"/>
        <v>97.633333333333269</v>
      </c>
      <c r="H435" s="29">
        <v>12</v>
      </c>
      <c r="I435" s="24">
        <v>0.1</v>
      </c>
      <c r="J435" s="22">
        <f t="shared" si="83"/>
        <v>58.58</v>
      </c>
    </row>
    <row r="436" spans="2:10" x14ac:dyDescent="0.25">
      <c r="B436" s="39">
        <v>41882</v>
      </c>
      <c r="C436" s="38" t="s">
        <v>62</v>
      </c>
      <c r="D436" s="22">
        <v>585.79999999999995</v>
      </c>
      <c r="E436" s="23">
        <f t="shared" si="84"/>
        <v>100</v>
      </c>
      <c r="F436" s="22">
        <f t="shared" si="81"/>
        <v>488.16666666666669</v>
      </c>
      <c r="G436" s="22">
        <f t="shared" si="82"/>
        <v>97.633333333333269</v>
      </c>
      <c r="H436" s="29">
        <v>12</v>
      </c>
      <c r="I436" s="24">
        <v>0.1</v>
      </c>
      <c r="J436" s="22">
        <f t="shared" si="83"/>
        <v>58.58</v>
      </c>
    </row>
    <row r="437" spans="2:10" x14ac:dyDescent="0.25">
      <c r="B437" s="39">
        <v>41882</v>
      </c>
      <c r="C437" s="38" t="s">
        <v>62</v>
      </c>
      <c r="D437" s="22">
        <v>585.79999999999995</v>
      </c>
      <c r="E437" s="23">
        <f t="shared" si="84"/>
        <v>100</v>
      </c>
      <c r="F437" s="22">
        <f t="shared" si="81"/>
        <v>488.16666666666669</v>
      </c>
      <c r="G437" s="22">
        <f t="shared" si="82"/>
        <v>97.633333333333269</v>
      </c>
      <c r="H437" s="29">
        <v>12</v>
      </c>
      <c r="I437" s="24">
        <v>0.1</v>
      </c>
      <c r="J437" s="22">
        <f t="shared" si="83"/>
        <v>58.58</v>
      </c>
    </row>
    <row r="438" spans="2:10" x14ac:dyDescent="0.25">
      <c r="B438" s="39">
        <v>41882</v>
      </c>
      <c r="C438" s="38" t="s">
        <v>62</v>
      </c>
      <c r="D438" s="22">
        <v>585.79999999999995</v>
      </c>
      <c r="E438" s="23">
        <f t="shared" si="84"/>
        <v>100</v>
      </c>
      <c r="F438" s="22">
        <f t="shared" si="81"/>
        <v>488.16666666666669</v>
      </c>
      <c r="G438" s="22">
        <f t="shared" si="82"/>
        <v>97.633333333333269</v>
      </c>
      <c r="H438" s="29">
        <v>12</v>
      </c>
      <c r="I438" s="24">
        <v>0.1</v>
      </c>
      <c r="J438" s="22">
        <f t="shared" si="83"/>
        <v>58.58</v>
      </c>
    </row>
    <row r="439" spans="2:10" x14ac:dyDescent="0.25">
      <c r="B439" s="39">
        <v>41882</v>
      </c>
      <c r="C439" s="38" t="s">
        <v>62</v>
      </c>
      <c r="D439" s="22">
        <v>585.79999999999995</v>
      </c>
      <c r="E439" s="23">
        <f t="shared" si="84"/>
        <v>100</v>
      </c>
      <c r="F439" s="22">
        <f t="shared" si="81"/>
        <v>488.16666666666669</v>
      </c>
      <c r="G439" s="22">
        <f t="shared" si="82"/>
        <v>97.633333333333269</v>
      </c>
      <c r="H439" s="29">
        <v>12</v>
      </c>
      <c r="I439" s="24">
        <v>0.1</v>
      </c>
      <c r="J439" s="22">
        <f t="shared" si="83"/>
        <v>58.58</v>
      </c>
    </row>
    <row r="440" spans="2:10" x14ac:dyDescent="0.25">
      <c r="B440" s="39">
        <v>41882</v>
      </c>
      <c r="C440" s="38" t="s">
        <v>62</v>
      </c>
      <c r="D440" s="22">
        <v>585.79999999999995</v>
      </c>
      <c r="E440" s="23">
        <f t="shared" si="84"/>
        <v>100</v>
      </c>
      <c r="F440" s="22">
        <f t="shared" si="81"/>
        <v>488.16666666666669</v>
      </c>
      <c r="G440" s="22">
        <f t="shared" si="82"/>
        <v>97.633333333333269</v>
      </c>
      <c r="H440" s="29">
        <v>12</v>
      </c>
      <c r="I440" s="24">
        <v>0.1</v>
      </c>
      <c r="J440" s="22">
        <f t="shared" si="83"/>
        <v>58.58</v>
      </c>
    </row>
    <row r="441" spans="2:10" x14ac:dyDescent="0.25">
      <c r="B441" s="39">
        <v>41882</v>
      </c>
      <c r="C441" s="38" t="s">
        <v>62</v>
      </c>
      <c r="D441" s="22">
        <v>585.79999999999995</v>
      </c>
      <c r="E441" s="23">
        <f t="shared" si="84"/>
        <v>100</v>
      </c>
      <c r="F441" s="22">
        <f t="shared" ref="F441:F504" si="85">IF((((D441*I441)/12)*E441)&gt;D441,D441,((D441*I441)/12)*E441)</f>
        <v>488.16666666666669</v>
      </c>
      <c r="G441" s="22">
        <f t="shared" ref="G441:G504" si="86">IF(D441-F441&lt;0,0,D441-F441)</f>
        <v>97.633333333333269</v>
      </c>
      <c r="H441" s="29">
        <v>12</v>
      </c>
      <c r="I441" s="24">
        <v>0.1</v>
      </c>
      <c r="J441" s="22">
        <f t="shared" ref="J441:J504" si="87">IF(G441&lt;((D441*I441)/12)*H441,G441,((D441*I441)/12)*H441)</f>
        <v>58.58</v>
      </c>
    </row>
    <row r="442" spans="2:10" x14ac:dyDescent="0.25">
      <c r="B442" s="39">
        <v>41882</v>
      </c>
      <c r="C442" s="38" t="s">
        <v>62</v>
      </c>
      <c r="D442" s="22">
        <v>585.79999999999995</v>
      </c>
      <c r="E442" s="23">
        <f t="shared" si="84"/>
        <v>100</v>
      </c>
      <c r="F442" s="22">
        <f t="shared" si="85"/>
        <v>488.16666666666669</v>
      </c>
      <c r="G442" s="22">
        <f t="shared" si="86"/>
        <v>97.633333333333269</v>
      </c>
      <c r="H442" s="29">
        <v>12</v>
      </c>
      <c r="I442" s="24">
        <v>0.1</v>
      </c>
      <c r="J442" s="22">
        <f t="shared" si="87"/>
        <v>58.58</v>
      </c>
    </row>
    <row r="443" spans="2:10" x14ac:dyDescent="0.25">
      <c r="B443" s="39">
        <v>41882</v>
      </c>
      <c r="C443" s="38" t="s">
        <v>62</v>
      </c>
      <c r="D443" s="22">
        <v>585.79999999999995</v>
      </c>
      <c r="E443" s="23">
        <f t="shared" si="84"/>
        <v>100</v>
      </c>
      <c r="F443" s="22">
        <f t="shared" si="85"/>
        <v>488.16666666666669</v>
      </c>
      <c r="G443" s="22">
        <f t="shared" si="86"/>
        <v>97.633333333333269</v>
      </c>
      <c r="H443" s="29">
        <v>12</v>
      </c>
      <c r="I443" s="24">
        <v>0.1</v>
      </c>
      <c r="J443" s="22">
        <f t="shared" si="87"/>
        <v>58.58</v>
      </c>
    </row>
    <row r="444" spans="2:10" x14ac:dyDescent="0.25">
      <c r="B444" s="39">
        <v>41882</v>
      </c>
      <c r="C444" s="38" t="s">
        <v>62</v>
      </c>
      <c r="D444" s="22">
        <v>585.79999999999995</v>
      </c>
      <c r="E444" s="23">
        <f t="shared" ref="E444:E502" si="88">4+12+12+12+12+12+12+12+12</f>
        <v>100</v>
      </c>
      <c r="F444" s="22">
        <f t="shared" si="85"/>
        <v>488.16666666666669</v>
      </c>
      <c r="G444" s="22">
        <f t="shared" si="86"/>
        <v>97.633333333333269</v>
      </c>
      <c r="H444" s="29">
        <v>12</v>
      </c>
      <c r="I444" s="24">
        <v>0.1</v>
      </c>
      <c r="J444" s="22">
        <f t="shared" si="87"/>
        <v>58.58</v>
      </c>
    </row>
    <row r="445" spans="2:10" x14ac:dyDescent="0.25">
      <c r="B445" s="39">
        <v>41882</v>
      </c>
      <c r="C445" s="38" t="s">
        <v>62</v>
      </c>
      <c r="D445" s="22">
        <v>585.79999999999995</v>
      </c>
      <c r="E445" s="23">
        <f t="shared" si="88"/>
        <v>100</v>
      </c>
      <c r="F445" s="22">
        <f t="shared" si="85"/>
        <v>488.16666666666669</v>
      </c>
      <c r="G445" s="22">
        <f t="shared" si="86"/>
        <v>97.633333333333269</v>
      </c>
      <c r="H445" s="29">
        <v>12</v>
      </c>
      <c r="I445" s="24">
        <v>0.1</v>
      </c>
      <c r="J445" s="22">
        <f t="shared" si="87"/>
        <v>58.58</v>
      </c>
    </row>
    <row r="446" spans="2:10" x14ac:dyDescent="0.25">
      <c r="B446" s="39">
        <v>41882</v>
      </c>
      <c r="C446" s="38" t="s">
        <v>62</v>
      </c>
      <c r="D446" s="22">
        <v>585.79999999999995</v>
      </c>
      <c r="E446" s="23">
        <f t="shared" si="88"/>
        <v>100</v>
      </c>
      <c r="F446" s="22">
        <f t="shared" si="85"/>
        <v>488.16666666666669</v>
      </c>
      <c r="G446" s="22">
        <f t="shared" si="86"/>
        <v>97.633333333333269</v>
      </c>
      <c r="H446" s="29">
        <v>12</v>
      </c>
      <c r="I446" s="24">
        <v>0.1</v>
      </c>
      <c r="J446" s="22">
        <f t="shared" si="87"/>
        <v>58.58</v>
      </c>
    </row>
    <row r="447" spans="2:10" x14ac:dyDescent="0.25">
      <c r="B447" s="39">
        <v>41882</v>
      </c>
      <c r="C447" s="38" t="s">
        <v>62</v>
      </c>
      <c r="D447" s="22">
        <v>585.79999999999995</v>
      </c>
      <c r="E447" s="23">
        <f t="shared" si="88"/>
        <v>100</v>
      </c>
      <c r="F447" s="22">
        <f t="shared" si="85"/>
        <v>488.16666666666669</v>
      </c>
      <c r="G447" s="22">
        <f t="shared" si="86"/>
        <v>97.633333333333269</v>
      </c>
      <c r="H447" s="29">
        <v>12</v>
      </c>
      <c r="I447" s="24">
        <v>0.1</v>
      </c>
      <c r="J447" s="22">
        <f t="shared" si="87"/>
        <v>58.58</v>
      </c>
    </row>
    <row r="448" spans="2:10" x14ac:dyDescent="0.25">
      <c r="B448" s="39">
        <v>41882</v>
      </c>
      <c r="C448" s="38" t="s">
        <v>62</v>
      </c>
      <c r="D448" s="22">
        <v>585.79999999999995</v>
      </c>
      <c r="E448" s="23">
        <f t="shared" si="88"/>
        <v>100</v>
      </c>
      <c r="F448" s="22">
        <f t="shared" si="85"/>
        <v>488.16666666666669</v>
      </c>
      <c r="G448" s="22">
        <f t="shared" si="86"/>
        <v>97.633333333333269</v>
      </c>
      <c r="H448" s="29">
        <v>12</v>
      </c>
      <c r="I448" s="24">
        <v>0.1</v>
      </c>
      <c r="J448" s="22">
        <f t="shared" si="87"/>
        <v>58.58</v>
      </c>
    </row>
    <row r="449" spans="2:10" x14ac:dyDescent="0.25">
      <c r="B449" s="39">
        <v>41882</v>
      </c>
      <c r="C449" s="38" t="s">
        <v>62</v>
      </c>
      <c r="D449" s="22">
        <v>585.79999999999995</v>
      </c>
      <c r="E449" s="23">
        <f t="shared" si="88"/>
        <v>100</v>
      </c>
      <c r="F449" s="22">
        <f t="shared" si="85"/>
        <v>488.16666666666669</v>
      </c>
      <c r="G449" s="22">
        <f t="shared" si="86"/>
        <v>97.633333333333269</v>
      </c>
      <c r="H449" s="29">
        <v>12</v>
      </c>
      <c r="I449" s="24">
        <v>0.1</v>
      </c>
      <c r="J449" s="22">
        <f t="shared" si="87"/>
        <v>58.58</v>
      </c>
    </row>
    <row r="450" spans="2:10" x14ac:dyDescent="0.25">
      <c r="B450" s="39">
        <v>41882</v>
      </c>
      <c r="C450" s="38" t="s">
        <v>62</v>
      </c>
      <c r="D450" s="22">
        <v>585.79999999999995</v>
      </c>
      <c r="E450" s="23">
        <f t="shared" si="88"/>
        <v>100</v>
      </c>
      <c r="F450" s="22">
        <f t="shared" si="85"/>
        <v>488.16666666666669</v>
      </c>
      <c r="G450" s="22">
        <f t="shared" si="86"/>
        <v>97.633333333333269</v>
      </c>
      <c r="H450" s="29">
        <v>12</v>
      </c>
      <c r="I450" s="24">
        <v>0.1</v>
      </c>
      <c r="J450" s="22">
        <f t="shared" si="87"/>
        <v>58.58</v>
      </c>
    </row>
    <row r="451" spans="2:10" x14ac:dyDescent="0.25">
      <c r="B451" s="39">
        <v>41882</v>
      </c>
      <c r="C451" s="38" t="s">
        <v>62</v>
      </c>
      <c r="D451" s="22">
        <v>585.79999999999995</v>
      </c>
      <c r="E451" s="23">
        <f t="shared" si="88"/>
        <v>100</v>
      </c>
      <c r="F451" s="22">
        <f t="shared" si="85"/>
        <v>488.16666666666669</v>
      </c>
      <c r="G451" s="22">
        <f t="shared" si="86"/>
        <v>97.633333333333269</v>
      </c>
      <c r="H451" s="29">
        <v>12</v>
      </c>
      <c r="I451" s="24">
        <v>0.1</v>
      </c>
      <c r="J451" s="22">
        <f t="shared" si="87"/>
        <v>58.58</v>
      </c>
    </row>
    <row r="452" spans="2:10" x14ac:dyDescent="0.25">
      <c r="B452" s="39">
        <v>41882</v>
      </c>
      <c r="C452" s="38" t="s">
        <v>62</v>
      </c>
      <c r="D452" s="22">
        <v>585.79999999999995</v>
      </c>
      <c r="E452" s="23">
        <f t="shared" si="88"/>
        <v>100</v>
      </c>
      <c r="F452" s="22">
        <f t="shared" si="85"/>
        <v>488.16666666666669</v>
      </c>
      <c r="G452" s="22">
        <f t="shared" si="86"/>
        <v>97.633333333333269</v>
      </c>
      <c r="H452" s="29">
        <v>12</v>
      </c>
      <c r="I452" s="24">
        <v>0.1</v>
      </c>
      <c r="J452" s="22">
        <f t="shared" si="87"/>
        <v>58.58</v>
      </c>
    </row>
    <row r="453" spans="2:10" x14ac:dyDescent="0.25">
      <c r="B453" s="39">
        <v>41882</v>
      </c>
      <c r="C453" s="38" t="s">
        <v>62</v>
      </c>
      <c r="D453" s="22">
        <v>585.79999999999995</v>
      </c>
      <c r="E453" s="23">
        <f t="shared" si="88"/>
        <v>100</v>
      </c>
      <c r="F453" s="22">
        <f t="shared" si="85"/>
        <v>488.16666666666669</v>
      </c>
      <c r="G453" s="22">
        <f t="shared" si="86"/>
        <v>97.633333333333269</v>
      </c>
      <c r="H453" s="29">
        <v>12</v>
      </c>
      <c r="I453" s="24">
        <v>0.1</v>
      </c>
      <c r="J453" s="22">
        <f t="shared" si="87"/>
        <v>58.58</v>
      </c>
    </row>
    <row r="454" spans="2:10" x14ac:dyDescent="0.25">
      <c r="B454" s="39">
        <v>41882</v>
      </c>
      <c r="C454" s="38" t="s">
        <v>62</v>
      </c>
      <c r="D454" s="22">
        <v>585.79999999999995</v>
      </c>
      <c r="E454" s="23">
        <f t="shared" si="88"/>
        <v>100</v>
      </c>
      <c r="F454" s="22">
        <f t="shared" si="85"/>
        <v>488.16666666666669</v>
      </c>
      <c r="G454" s="22">
        <f t="shared" si="86"/>
        <v>97.633333333333269</v>
      </c>
      <c r="H454" s="29">
        <v>12</v>
      </c>
      <c r="I454" s="24">
        <v>0.1</v>
      </c>
      <c r="J454" s="22">
        <f t="shared" si="87"/>
        <v>58.58</v>
      </c>
    </row>
    <row r="455" spans="2:10" x14ac:dyDescent="0.25">
      <c r="B455" s="39">
        <v>41882</v>
      </c>
      <c r="C455" s="38" t="s">
        <v>62</v>
      </c>
      <c r="D455" s="22">
        <v>585.79999999999995</v>
      </c>
      <c r="E455" s="23">
        <f t="shared" si="88"/>
        <v>100</v>
      </c>
      <c r="F455" s="22">
        <f t="shared" si="85"/>
        <v>488.16666666666669</v>
      </c>
      <c r="G455" s="22">
        <f t="shared" si="86"/>
        <v>97.633333333333269</v>
      </c>
      <c r="H455" s="29">
        <v>12</v>
      </c>
      <c r="I455" s="24">
        <v>0.1</v>
      </c>
      <c r="J455" s="22">
        <f t="shared" si="87"/>
        <v>58.58</v>
      </c>
    </row>
    <row r="456" spans="2:10" x14ac:dyDescent="0.25">
      <c r="B456" s="39">
        <v>41882</v>
      </c>
      <c r="C456" s="38" t="s">
        <v>62</v>
      </c>
      <c r="D456" s="22">
        <v>585.79999999999995</v>
      </c>
      <c r="E456" s="23">
        <f t="shared" si="88"/>
        <v>100</v>
      </c>
      <c r="F456" s="22">
        <f t="shared" si="85"/>
        <v>488.16666666666669</v>
      </c>
      <c r="G456" s="22">
        <f t="shared" si="86"/>
        <v>97.633333333333269</v>
      </c>
      <c r="H456" s="29">
        <v>12</v>
      </c>
      <c r="I456" s="24">
        <v>0.1</v>
      </c>
      <c r="J456" s="22">
        <f t="shared" si="87"/>
        <v>58.58</v>
      </c>
    </row>
    <row r="457" spans="2:10" x14ac:dyDescent="0.25">
      <c r="B457" s="39">
        <v>41882</v>
      </c>
      <c r="C457" s="38" t="s">
        <v>62</v>
      </c>
      <c r="D457" s="22">
        <v>585.79999999999995</v>
      </c>
      <c r="E457" s="23">
        <f t="shared" si="88"/>
        <v>100</v>
      </c>
      <c r="F457" s="22">
        <f t="shared" si="85"/>
        <v>488.16666666666669</v>
      </c>
      <c r="G457" s="22">
        <f t="shared" si="86"/>
        <v>97.633333333333269</v>
      </c>
      <c r="H457" s="29">
        <v>12</v>
      </c>
      <c r="I457" s="24">
        <v>0.1</v>
      </c>
      <c r="J457" s="22">
        <f t="shared" si="87"/>
        <v>58.58</v>
      </c>
    </row>
    <row r="458" spans="2:10" x14ac:dyDescent="0.25">
      <c r="B458" s="39">
        <v>41882</v>
      </c>
      <c r="C458" s="38" t="s">
        <v>62</v>
      </c>
      <c r="D458" s="22">
        <v>585.79999999999995</v>
      </c>
      <c r="E458" s="23">
        <f t="shared" si="88"/>
        <v>100</v>
      </c>
      <c r="F458" s="22">
        <f t="shared" si="85"/>
        <v>488.16666666666669</v>
      </c>
      <c r="G458" s="22">
        <f t="shared" si="86"/>
        <v>97.633333333333269</v>
      </c>
      <c r="H458" s="29">
        <v>12</v>
      </c>
      <c r="I458" s="24">
        <v>0.1</v>
      </c>
      <c r="J458" s="22">
        <f t="shared" si="87"/>
        <v>58.58</v>
      </c>
    </row>
    <row r="459" spans="2:10" x14ac:dyDescent="0.25">
      <c r="B459" s="39">
        <v>41882</v>
      </c>
      <c r="C459" s="38" t="s">
        <v>62</v>
      </c>
      <c r="D459" s="22">
        <v>585.79999999999995</v>
      </c>
      <c r="E459" s="23">
        <f t="shared" si="88"/>
        <v>100</v>
      </c>
      <c r="F459" s="22">
        <f t="shared" si="85"/>
        <v>488.16666666666669</v>
      </c>
      <c r="G459" s="22">
        <f t="shared" si="86"/>
        <v>97.633333333333269</v>
      </c>
      <c r="H459" s="29">
        <v>12</v>
      </c>
      <c r="I459" s="24">
        <v>0.1</v>
      </c>
      <c r="J459" s="22">
        <f t="shared" si="87"/>
        <v>58.58</v>
      </c>
    </row>
    <row r="460" spans="2:10" x14ac:dyDescent="0.25">
      <c r="B460" s="39">
        <v>41882</v>
      </c>
      <c r="C460" s="38" t="s">
        <v>62</v>
      </c>
      <c r="D460" s="22">
        <v>585.79999999999995</v>
      </c>
      <c r="E460" s="23">
        <f t="shared" si="88"/>
        <v>100</v>
      </c>
      <c r="F460" s="22">
        <f t="shared" si="85"/>
        <v>488.16666666666669</v>
      </c>
      <c r="G460" s="22">
        <f t="shared" si="86"/>
        <v>97.633333333333269</v>
      </c>
      <c r="H460" s="29">
        <v>12</v>
      </c>
      <c r="I460" s="24">
        <v>0.1</v>
      </c>
      <c r="J460" s="22">
        <f t="shared" si="87"/>
        <v>58.58</v>
      </c>
    </row>
    <row r="461" spans="2:10" x14ac:dyDescent="0.25">
      <c r="B461" s="39">
        <v>41882</v>
      </c>
      <c r="C461" s="38" t="s">
        <v>62</v>
      </c>
      <c r="D461" s="22">
        <v>585.79999999999995</v>
      </c>
      <c r="E461" s="23">
        <f t="shared" si="88"/>
        <v>100</v>
      </c>
      <c r="F461" s="22">
        <f t="shared" si="85"/>
        <v>488.16666666666669</v>
      </c>
      <c r="G461" s="22">
        <f t="shared" si="86"/>
        <v>97.633333333333269</v>
      </c>
      <c r="H461" s="29">
        <v>12</v>
      </c>
      <c r="I461" s="24">
        <v>0.1</v>
      </c>
      <c r="J461" s="22">
        <f t="shared" si="87"/>
        <v>58.58</v>
      </c>
    </row>
    <row r="462" spans="2:10" x14ac:dyDescent="0.25">
      <c r="B462" s="39">
        <v>41882</v>
      </c>
      <c r="C462" s="38" t="s">
        <v>62</v>
      </c>
      <c r="D462" s="22">
        <v>585.79999999999995</v>
      </c>
      <c r="E462" s="23">
        <f t="shared" si="88"/>
        <v>100</v>
      </c>
      <c r="F462" s="22">
        <f t="shared" si="85"/>
        <v>488.16666666666669</v>
      </c>
      <c r="G462" s="22">
        <f t="shared" si="86"/>
        <v>97.633333333333269</v>
      </c>
      <c r="H462" s="29">
        <v>12</v>
      </c>
      <c r="I462" s="24">
        <v>0.1</v>
      </c>
      <c r="J462" s="22">
        <f t="shared" si="87"/>
        <v>58.58</v>
      </c>
    </row>
    <row r="463" spans="2:10" x14ac:dyDescent="0.25">
      <c r="B463" s="39">
        <v>41882</v>
      </c>
      <c r="C463" s="38" t="s">
        <v>62</v>
      </c>
      <c r="D463" s="22">
        <v>585.79999999999995</v>
      </c>
      <c r="E463" s="23">
        <f t="shared" si="88"/>
        <v>100</v>
      </c>
      <c r="F463" s="22">
        <f t="shared" si="85"/>
        <v>488.16666666666669</v>
      </c>
      <c r="G463" s="22">
        <f t="shared" si="86"/>
        <v>97.633333333333269</v>
      </c>
      <c r="H463" s="29">
        <v>12</v>
      </c>
      <c r="I463" s="24">
        <v>0.1</v>
      </c>
      <c r="J463" s="22">
        <f t="shared" si="87"/>
        <v>58.58</v>
      </c>
    </row>
    <row r="464" spans="2:10" x14ac:dyDescent="0.25">
      <c r="B464" s="39">
        <v>41882</v>
      </c>
      <c r="C464" s="38" t="s">
        <v>62</v>
      </c>
      <c r="D464" s="22">
        <v>585.79999999999995</v>
      </c>
      <c r="E464" s="23">
        <f t="shared" si="88"/>
        <v>100</v>
      </c>
      <c r="F464" s="22">
        <f t="shared" si="85"/>
        <v>488.16666666666669</v>
      </c>
      <c r="G464" s="22">
        <f t="shared" si="86"/>
        <v>97.633333333333269</v>
      </c>
      <c r="H464" s="29">
        <v>12</v>
      </c>
      <c r="I464" s="24">
        <v>0.1</v>
      </c>
      <c r="J464" s="22">
        <f t="shared" si="87"/>
        <v>58.58</v>
      </c>
    </row>
    <row r="465" spans="2:10" x14ac:dyDescent="0.25">
      <c r="B465" s="39">
        <v>41882</v>
      </c>
      <c r="C465" s="38" t="s">
        <v>62</v>
      </c>
      <c r="D465" s="22">
        <v>585.79999999999995</v>
      </c>
      <c r="E465" s="23">
        <f t="shared" si="88"/>
        <v>100</v>
      </c>
      <c r="F465" s="22">
        <f t="shared" si="85"/>
        <v>488.16666666666669</v>
      </c>
      <c r="G465" s="22">
        <f t="shared" si="86"/>
        <v>97.633333333333269</v>
      </c>
      <c r="H465" s="29">
        <v>12</v>
      </c>
      <c r="I465" s="24">
        <v>0.1</v>
      </c>
      <c r="J465" s="22">
        <f t="shared" si="87"/>
        <v>58.58</v>
      </c>
    </row>
    <row r="466" spans="2:10" x14ac:dyDescent="0.25">
      <c r="B466" s="39">
        <v>41882</v>
      </c>
      <c r="C466" s="38" t="s">
        <v>62</v>
      </c>
      <c r="D466" s="22">
        <v>585.79999999999995</v>
      </c>
      <c r="E466" s="23">
        <f t="shared" si="88"/>
        <v>100</v>
      </c>
      <c r="F466" s="22">
        <f t="shared" si="85"/>
        <v>488.16666666666669</v>
      </c>
      <c r="G466" s="22">
        <f t="shared" si="86"/>
        <v>97.633333333333269</v>
      </c>
      <c r="H466" s="29">
        <v>12</v>
      </c>
      <c r="I466" s="24">
        <v>0.1</v>
      </c>
      <c r="J466" s="22">
        <f t="shared" si="87"/>
        <v>58.58</v>
      </c>
    </row>
    <row r="467" spans="2:10" x14ac:dyDescent="0.25">
      <c r="B467" s="39">
        <v>41882</v>
      </c>
      <c r="C467" s="38" t="s">
        <v>62</v>
      </c>
      <c r="D467" s="22">
        <v>585.79999999999995</v>
      </c>
      <c r="E467" s="23">
        <f t="shared" si="88"/>
        <v>100</v>
      </c>
      <c r="F467" s="22">
        <f t="shared" si="85"/>
        <v>488.16666666666669</v>
      </c>
      <c r="G467" s="22">
        <f t="shared" si="86"/>
        <v>97.633333333333269</v>
      </c>
      <c r="H467" s="29">
        <v>12</v>
      </c>
      <c r="I467" s="24">
        <v>0.1</v>
      </c>
      <c r="J467" s="22">
        <f t="shared" si="87"/>
        <v>58.58</v>
      </c>
    </row>
    <row r="468" spans="2:10" x14ac:dyDescent="0.25">
      <c r="B468" s="39">
        <v>41882</v>
      </c>
      <c r="C468" s="38" t="s">
        <v>62</v>
      </c>
      <c r="D468" s="22">
        <v>585.79999999999995</v>
      </c>
      <c r="E468" s="23">
        <f t="shared" si="88"/>
        <v>100</v>
      </c>
      <c r="F468" s="22">
        <f t="shared" si="85"/>
        <v>488.16666666666669</v>
      </c>
      <c r="G468" s="22">
        <f t="shared" si="86"/>
        <v>97.633333333333269</v>
      </c>
      <c r="H468" s="29">
        <v>12</v>
      </c>
      <c r="I468" s="24">
        <v>0.1</v>
      </c>
      <c r="J468" s="22">
        <f t="shared" si="87"/>
        <v>58.58</v>
      </c>
    </row>
    <row r="469" spans="2:10" x14ac:dyDescent="0.25">
      <c r="B469" s="39">
        <v>41882</v>
      </c>
      <c r="C469" s="38" t="s">
        <v>62</v>
      </c>
      <c r="D469" s="22">
        <v>585.79999999999995</v>
      </c>
      <c r="E469" s="23">
        <f t="shared" si="88"/>
        <v>100</v>
      </c>
      <c r="F469" s="22">
        <f t="shared" si="85"/>
        <v>488.16666666666669</v>
      </c>
      <c r="G469" s="22">
        <f t="shared" si="86"/>
        <v>97.633333333333269</v>
      </c>
      <c r="H469" s="29">
        <v>12</v>
      </c>
      <c r="I469" s="24">
        <v>0.1</v>
      </c>
      <c r="J469" s="22">
        <f t="shared" si="87"/>
        <v>58.58</v>
      </c>
    </row>
    <row r="470" spans="2:10" x14ac:dyDescent="0.25">
      <c r="B470" s="39">
        <v>41882</v>
      </c>
      <c r="C470" s="38" t="s">
        <v>62</v>
      </c>
      <c r="D470" s="22">
        <v>585.79999999999995</v>
      </c>
      <c r="E470" s="23">
        <f t="shared" si="88"/>
        <v>100</v>
      </c>
      <c r="F470" s="22">
        <f t="shared" si="85"/>
        <v>488.16666666666669</v>
      </c>
      <c r="G470" s="22">
        <f t="shared" si="86"/>
        <v>97.633333333333269</v>
      </c>
      <c r="H470" s="29">
        <v>12</v>
      </c>
      <c r="I470" s="24">
        <v>0.1</v>
      </c>
      <c r="J470" s="22">
        <f t="shared" si="87"/>
        <v>58.58</v>
      </c>
    </row>
    <row r="471" spans="2:10" x14ac:dyDescent="0.25">
      <c r="B471" s="39">
        <v>41882</v>
      </c>
      <c r="C471" s="38" t="s">
        <v>62</v>
      </c>
      <c r="D471" s="22">
        <v>585.79999999999995</v>
      </c>
      <c r="E471" s="23">
        <f t="shared" si="88"/>
        <v>100</v>
      </c>
      <c r="F471" s="22">
        <f t="shared" si="85"/>
        <v>488.16666666666669</v>
      </c>
      <c r="G471" s="22">
        <f t="shared" si="86"/>
        <v>97.633333333333269</v>
      </c>
      <c r="H471" s="29">
        <v>12</v>
      </c>
      <c r="I471" s="24">
        <v>0.1</v>
      </c>
      <c r="J471" s="22">
        <f t="shared" si="87"/>
        <v>58.58</v>
      </c>
    </row>
    <row r="472" spans="2:10" x14ac:dyDescent="0.25">
      <c r="B472" s="39">
        <v>41882</v>
      </c>
      <c r="C472" s="38" t="s">
        <v>62</v>
      </c>
      <c r="D472" s="22">
        <v>585.79999999999995</v>
      </c>
      <c r="E472" s="23">
        <f t="shared" si="88"/>
        <v>100</v>
      </c>
      <c r="F472" s="22">
        <f t="shared" si="85"/>
        <v>488.16666666666669</v>
      </c>
      <c r="G472" s="22">
        <f t="shared" si="86"/>
        <v>97.633333333333269</v>
      </c>
      <c r="H472" s="29">
        <v>12</v>
      </c>
      <c r="I472" s="24">
        <v>0.1</v>
      </c>
      <c r="J472" s="22">
        <f t="shared" si="87"/>
        <v>58.58</v>
      </c>
    </row>
    <row r="473" spans="2:10" x14ac:dyDescent="0.25">
      <c r="B473" s="39">
        <v>41882</v>
      </c>
      <c r="C473" s="38" t="s">
        <v>62</v>
      </c>
      <c r="D473" s="22">
        <v>585.79999999999995</v>
      </c>
      <c r="E473" s="23">
        <f t="shared" si="88"/>
        <v>100</v>
      </c>
      <c r="F473" s="22">
        <f t="shared" si="85"/>
        <v>488.16666666666669</v>
      </c>
      <c r="G473" s="22">
        <f t="shared" si="86"/>
        <v>97.633333333333269</v>
      </c>
      <c r="H473" s="29">
        <v>12</v>
      </c>
      <c r="I473" s="24">
        <v>0.1</v>
      </c>
      <c r="J473" s="22">
        <f t="shared" si="87"/>
        <v>58.58</v>
      </c>
    </row>
    <row r="474" spans="2:10" x14ac:dyDescent="0.25">
      <c r="B474" s="39">
        <v>41882</v>
      </c>
      <c r="C474" s="38" t="s">
        <v>62</v>
      </c>
      <c r="D474" s="22">
        <v>585.79999999999995</v>
      </c>
      <c r="E474" s="23">
        <f t="shared" si="88"/>
        <v>100</v>
      </c>
      <c r="F474" s="22">
        <f t="shared" si="85"/>
        <v>488.16666666666669</v>
      </c>
      <c r="G474" s="22">
        <f t="shared" si="86"/>
        <v>97.633333333333269</v>
      </c>
      <c r="H474" s="29">
        <v>12</v>
      </c>
      <c r="I474" s="24">
        <v>0.1</v>
      </c>
      <c r="J474" s="22">
        <f t="shared" si="87"/>
        <v>58.58</v>
      </c>
    </row>
    <row r="475" spans="2:10" x14ac:dyDescent="0.25">
      <c r="B475" s="39">
        <v>41882</v>
      </c>
      <c r="C475" s="38" t="s">
        <v>62</v>
      </c>
      <c r="D475" s="22">
        <v>585.79999999999995</v>
      </c>
      <c r="E475" s="23">
        <f t="shared" si="88"/>
        <v>100</v>
      </c>
      <c r="F475" s="22">
        <f t="shared" si="85"/>
        <v>488.16666666666669</v>
      </c>
      <c r="G475" s="22">
        <f t="shared" si="86"/>
        <v>97.633333333333269</v>
      </c>
      <c r="H475" s="29">
        <v>12</v>
      </c>
      <c r="I475" s="24">
        <v>0.1</v>
      </c>
      <c r="J475" s="22">
        <f t="shared" si="87"/>
        <v>58.58</v>
      </c>
    </row>
    <row r="476" spans="2:10" x14ac:dyDescent="0.25">
      <c r="B476" s="39">
        <v>41882</v>
      </c>
      <c r="C476" s="38" t="s">
        <v>62</v>
      </c>
      <c r="D476" s="22">
        <v>585.79999999999995</v>
      </c>
      <c r="E476" s="23">
        <f t="shared" si="88"/>
        <v>100</v>
      </c>
      <c r="F476" s="22">
        <f t="shared" si="85"/>
        <v>488.16666666666669</v>
      </c>
      <c r="G476" s="22">
        <f t="shared" si="86"/>
        <v>97.633333333333269</v>
      </c>
      <c r="H476" s="29">
        <v>12</v>
      </c>
      <c r="I476" s="24">
        <v>0.1</v>
      </c>
      <c r="J476" s="22">
        <f t="shared" si="87"/>
        <v>58.58</v>
      </c>
    </row>
    <row r="477" spans="2:10" x14ac:dyDescent="0.25">
      <c r="B477" s="39">
        <v>41882</v>
      </c>
      <c r="C477" s="38" t="s">
        <v>62</v>
      </c>
      <c r="D477" s="22">
        <v>585.79999999999995</v>
      </c>
      <c r="E477" s="23">
        <f t="shared" si="88"/>
        <v>100</v>
      </c>
      <c r="F477" s="22">
        <f t="shared" si="85"/>
        <v>488.16666666666669</v>
      </c>
      <c r="G477" s="22">
        <f t="shared" si="86"/>
        <v>97.633333333333269</v>
      </c>
      <c r="H477" s="29">
        <v>12</v>
      </c>
      <c r="I477" s="24">
        <v>0.1</v>
      </c>
      <c r="J477" s="22">
        <f t="shared" si="87"/>
        <v>58.58</v>
      </c>
    </row>
    <row r="478" spans="2:10" x14ac:dyDescent="0.25">
      <c r="B478" s="39">
        <v>41882</v>
      </c>
      <c r="C478" s="38" t="s">
        <v>62</v>
      </c>
      <c r="D478" s="22">
        <v>585.79999999999995</v>
      </c>
      <c r="E478" s="23">
        <f t="shared" si="88"/>
        <v>100</v>
      </c>
      <c r="F478" s="22">
        <f t="shared" si="85"/>
        <v>488.16666666666669</v>
      </c>
      <c r="G478" s="22">
        <f t="shared" si="86"/>
        <v>97.633333333333269</v>
      </c>
      <c r="H478" s="29">
        <v>12</v>
      </c>
      <c r="I478" s="24">
        <v>0.1</v>
      </c>
      <c r="J478" s="22">
        <f t="shared" si="87"/>
        <v>58.58</v>
      </c>
    </row>
    <row r="479" spans="2:10" x14ac:dyDescent="0.25">
      <c r="B479" s="39">
        <v>41882</v>
      </c>
      <c r="C479" s="38" t="s">
        <v>62</v>
      </c>
      <c r="D479" s="22">
        <v>585.79999999999995</v>
      </c>
      <c r="E479" s="23">
        <f t="shared" si="88"/>
        <v>100</v>
      </c>
      <c r="F479" s="22">
        <f t="shared" si="85"/>
        <v>488.16666666666669</v>
      </c>
      <c r="G479" s="22">
        <f t="shared" si="86"/>
        <v>97.633333333333269</v>
      </c>
      <c r="H479" s="29">
        <v>12</v>
      </c>
      <c r="I479" s="24">
        <v>0.1</v>
      </c>
      <c r="J479" s="22">
        <f t="shared" si="87"/>
        <v>58.58</v>
      </c>
    </row>
    <row r="480" spans="2:10" x14ac:dyDescent="0.25">
      <c r="B480" s="39">
        <v>41882</v>
      </c>
      <c r="C480" s="38" t="s">
        <v>62</v>
      </c>
      <c r="D480" s="22">
        <v>585.79999999999995</v>
      </c>
      <c r="E480" s="23">
        <f t="shared" si="88"/>
        <v>100</v>
      </c>
      <c r="F480" s="22">
        <f t="shared" si="85"/>
        <v>488.16666666666669</v>
      </c>
      <c r="G480" s="22">
        <f t="shared" si="86"/>
        <v>97.633333333333269</v>
      </c>
      <c r="H480" s="29">
        <v>12</v>
      </c>
      <c r="I480" s="24">
        <v>0.1</v>
      </c>
      <c r="J480" s="22">
        <f t="shared" si="87"/>
        <v>58.58</v>
      </c>
    </row>
    <row r="481" spans="2:10" x14ac:dyDescent="0.25">
      <c r="B481" s="39">
        <v>41882</v>
      </c>
      <c r="C481" s="38" t="s">
        <v>62</v>
      </c>
      <c r="D481" s="22">
        <v>585.79999999999995</v>
      </c>
      <c r="E481" s="23">
        <f t="shared" si="88"/>
        <v>100</v>
      </c>
      <c r="F481" s="22">
        <f t="shared" si="85"/>
        <v>488.16666666666669</v>
      </c>
      <c r="G481" s="22">
        <f t="shared" si="86"/>
        <v>97.633333333333269</v>
      </c>
      <c r="H481" s="29">
        <v>12</v>
      </c>
      <c r="I481" s="24">
        <v>0.1</v>
      </c>
      <c r="J481" s="22">
        <f t="shared" si="87"/>
        <v>58.58</v>
      </c>
    </row>
    <row r="482" spans="2:10" x14ac:dyDescent="0.25">
      <c r="B482" s="39">
        <v>41882</v>
      </c>
      <c r="C482" s="38" t="s">
        <v>62</v>
      </c>
      <c r="D482" s="22">
        <v>585.79999999999995</v>
      </c>
      <c r="E482" s="23">
        <f t="shared" si="88"/>
        <v>100</v>
      </c>
      <c r="F482" s="22">
        <f t="shared" si="85"/>
        <v>488.16666666666669</v>
      </c>
      <c r="G482" s="22">
        <f t="shared" si="86"/>
        <v>97.633333333333269</v>
      </c>
      <c r="H482" s="29">
        <v>12</v>
      </c>
      <c r="I482" s="24">
        <v>0.1</v>
      </c>
      <c r="J482" s="22">
        <f t="shared" si="87"/>
        <v>58.58</v>
      </c>
    </row>
    <row r="483" spans="2:10" x14ac:dyDescent="0.25">
      <c r="B483" s="39">
        <v>41882</v>
      </c>
      <c r="C483" s="38" t="s">
        <v>62</v>
      </c>
      <c r="D483" s="22">
        <v>585.79999999999995</v>
      </c>
      <c r="E483" s="23">
        <f t="shared" si="88"/>
        <v>100</v>
      </c>
      <c r="F483" s="22">
        <f t="shared" si="85"/>
        <v>488.16666666666669</v>
      </c>
      <c r="G483" s="22">
        <f t="shared" si="86"/>
        <v>97.633333333333269</v>
      </c>
      <c r="H483" s="29">
        <v>12</v>
      </c>
      <c r="I483" s="24">
        <v>0.1</v>
      </c>
      <c r="J483" s="22">
        <f t="shared" si="87"/>
        <v>58.58</v>
      </c>
    </row>
    <row r="484" spans="2:10" x14ac:dyDescent="0.25">
      <c r="B484" s="39">
        <v>41882</v>
      </c>
      <c r="C484" s="38" t="s">
        <v>62</v>
      </c>
      <c r="D484" s="22">
        <v>585.79999999999995</v>
      </c>
      <c r="E484" s="23">
        <f t="shared" si="88"/>
        <v>100</v>
      </c>
      <c r="F484" s="22">
        <f t="shared" si="85"/>
        <v>488.16666666666669</v>
      </c>
      <c r="G484" s="22">
        <f t="shared" si="86"/>
        <v>97.633333333333269</v>
      </c>
      <c r="H484" s="29">
        <v>12</v>
      </c>
      <c r="I484" s="24">
        <v>0.1</v>
      </c>
      <c r="J484" s="22">
        <f t="shared" si="87"/>
        <v>58.58</v>
      </c>
    </row>
    <row r="485" spans="2:10" x14ac:dyDescent="0.25">
      <c r="B485" s="39">
        <v>41882</v>
      </c>
      <c r="C485" s="38" t="s">
        <v>62</v>
      </c>
      <c r="D485" s="22">
        <v>585.79999999999995</v>
      </c>
      <c r="E485" s="23">
        <f t="shared" si="88"/>
        <v>100</v>
      </c>
      <c r="F485" s="22">
        <f t="shared" si="85"/>
        <v>488.16666666666669</v>
      </c>
      <c r="G485" s="22">
        <f t="shared" si="86"/>
        <v>97.633333333333269</v>
      </c>
      <c r="H485" s="29">
        <v>12</v>
      </c>
      <c r="I485" s="24">
        <v>0.1</v>
      </c>
      <c r="J485" s="22">
        <f t="shared" si="87"/>
        <v>58.58</v>
      </c>
    </row>
    <row r="486" spans="2:10" x14ac:dyDescent="0.25">
      <c r="B486" s="39">
        <v>41882</v>
      </c>
      <c r="C486" s="38" t="s">
        <v>62</v>
      </c>
      <c r="D486" s="22">
        <v>585.79999999999995</v>
      </c>
      <c r="E486" s="23">
        <f t="shared" si="88"/>
        <v>100</v>
      </c>
      <c r="F486" s="22">
        <f t="shared" si="85"/>
        <v>488.16666666666669</v>
      </c>
      <c r="G486" s="22">
        <f t="shared" si="86"/>
        <v>97.633333333333269</v>
      </c>
      <c r="H486" s="29">
        <v>12</v>
      </c>
      <c r="I486" s="24">
        <v>0.1</v>
      </c>
      <c r="J486" s="22">
        <f t="shared" si="87"/>
        <v>58.58</v>
      </c>
    </row>
    <row r="487" spans="2:10" x14ac:dyDescent="0.25">
      <c r="B487" s="39">
        <v>41882</v>
      </c>
      <c r="C487" s="38" t="s">
        <v>62</v>
      </c>
      <c r="D487" s="22">
        <v>585.79999999999995</v>
      </c>
      <c r="E487" s="23">
        <f t="shared" si="88"/>
        <v>100</v>
      </c>
      <c r="F487" s="22">
        <f t="shared" si="85"/>
        <v>488.16666666666669</v>
      </c>
      <c r="G487" s="22">
        <f t="shared" si="86"/>
        <v>97.633333333333269</v>
      </c>
      <c r="H487" s="29">
        <v>12</v>
      </c>
      <c r="I487" s="24">
        <v>0.1</v>
      </c>
      <c r="J487" s="22">
        <f t="shared" si="87"/>
        <v>58.58</v>
      </c>
    </row>
    <row r="488" spans="2:10" x14ac:dyDescent="0.25">
      <c r="B488" s="39">
        <v>41882</v>
      </c>
      <c r="C488" s="38" t="s">
        <v>62</v>
      </c>
      <c r="D488" s="22">
        <v>585.79999999999995</v>
      </c>
      <c r="E488" s="23">
        <f t="shared" si="88"/>
        <v>100</v>
      </c>
      <c r="F488" s="22">
        <f t="shared" si="85"/>
        <v>488.16666666666669</v>
      </c>
      <c r="G488" s="22">
        <f t="shared" si="86"/>
        <v>97.633333333333269</v>
      </c>
      <c r="H488" s="29">
        <v>12</v>
      </c>
      <c r="I488" s="24">
        <v>0.1</v>
      </c>
      <c r="J488" s="22">
        <f t="shared" si="87"/>
        <v>58.58</v>
      </c>
    </row>
    <row r="489" spans="2:10" x14ac:dyDescent="0.25">
      <c r="B489" s="39">
        <v>41882</v>
      </c>
      <c r="C489" s="38" t="s">
        <v>62</v>
      </c>
      <c r="D489" s="22">
        <v>585.79999999999995</v>
      </c>
      <c r="E489" s="23">
        <f t="shared" si="88"/>
        <v>100</v>
      </c>
      <c r="F489" s="22">
        <f t="shared" si="85"/>
        <v>488.16666666666669</v>
      </c>
      <c r="G489" s="22">
        <f t="shared" si="86"/>
        <v>97.633333333333269</v>
      </c>
      <c r="H489" s="29">
        <v>12</v>
      </c>
      <c r="I489" s="24">
        <v>0.1</v>
      </c>
      <c r="J489" s="22">
        <f t="shared" si="87"/>
        <v>58.58</v>
      </c>
    </row>
    <row r="490" spans="2:10" x14ac:dyDescent="0.25">
      <c r="B490" s="39">
        <v>41882</v>
      </c>
      <c r="C490" s="38" t="s">
        <v>62</v>
      </c>
      <c r="D490" s="22">
        <v>585.79999999999995</v>
      </c>
      <c r="E490" s="23">
        <f t="shared" si="88"/>
        <v>100</v>
      </c>
      <c r="F490" s="22">
        <f t="shared" si="85"/>
        <v>488.16666666666669</v>
      </c>
      <c r="G490" s="22">
        <f t="shared" si="86"/>
        <v>97.633333333333269</v>
      </c>
      <c r="H490" s="29">
        <v>12</v>
      </c>
      <c r="I490" s="24">
        <v>0.1</v>
      </c>
      <c r="J490" s="22">
        <f t="shared" si="87"/>
        <v>58.58</v>
      </c>
    </row>
    <row r="491" spans="2:10" x14ac:dyDescent="0.25">
      <c r="B491" s="39">
        <v>41882</v>
      </c>
      <c r="C491" s="38" t="s">
        <v>62</v>
      </c>
      <c r="D491" s="22">
        <v>585.79999999999995</v>
      </c>
      <c r="E491" s="23">
        <f t="shared" si="88"/>
        <v>100</v>
      </c>
      <c r="F491" s="22">
        <f t="shared" si="85"/>
        <v>488.16666666666669</v>
      </c>
      <c r="G491" s="22">
        <f t="shared" si="86"/>
        <v>97.633333333333269</v>
      </c>
      <c r="H491" s="29">
        <v>12</v>
      </c>
      <c r="I491" s="24">
        <v>0.1</v>
      </c>
      <c r="J491" s="22">
        <f t="shared" si="87"/>
        <v>58.58</v>
      </c>
    </row>
    <row r="492" spans="2:10" x14ac:dyDescent="0.25">
      <c r="B492" s="39">
        <v>41882</v>
      </c>
      <c r="C492" s="38" t="s">
        <v>62</v>
      </c>
      <c r="D492" s="22">
        <v>585.79999999999995</v>
      </c>
      <c r="E492" s="23">
        <f t="shared" si="88"/>
        <v>100</v>
      </c>
      <c r="F492" s="22">
        <f t="shared" si="85"/>
        <v>488.16666666666669</v>
      </c>
      <c r="G492" s="22">
        <f t="shared" si="86"/>
        <v>97.633333333333269</v>
      </c>
      <c r="H492" s="29">
        <v>12</v>
      </c>
      <c r="I492" s="24">
        <v>0.1</v>
      </c>
      <c r="J492" s="22">
        <f t="shared" si="87"/>
        <v>58.58</v>
      </c>
    </row>
    <row r="493" spans="2:10" x14ac:dyDescent="0.25">
      <c r="B493" s="39">
        <v>41882</v>
      </c>
      <c r="C493" s="38" t="s">
        <v>62</v>
      </c>
      <c r="D493" s="22">
        <v>585.79999999999995</v>
      </c>
      <c r="E493" s="23">
        <f t="shared" si="88"/>
        <v>100</v>
      </c>
      <c r="F493" s="22">
        <f t="shared" si="85"/>
        <v>488.16666666666669</v>
      </c>
      <c r="G493" s="22">
        <f t="shared" si="86"/>
        <v>97.633333333333269</v>
      </c>
      <c r="H493" s="29">
        <v>12</v>
      </c>
      <c r="I493" s="24">
        <v>0.1</v>
      </c>
      <c r="J493" s="22">
        <f t="shared" si="87"/>
        <v>58.58</v>
      </c>
    </row>
    <row r="494" spans="2:10" x14ac:dyDescent="0.25">
      <c r="B494" s="39">
        <v>41882</v>
      </c>
      <c r="C494" s="38" t="s">
        <v>62</v>
      </c>
      <c r="D494" s="22">
        <v>585.79999999999995</v>
      </c>
      <c r="E494" s="23">
        <f t="shared" si="88"/>
        <v>100</v>
      </c>
      <c r="F494" s="22">
        <f t="shared" si="85"/>
        <v>488.16666666666669</v>
      </c>
      <c r="G494" s="22">
        <f t="shared" si="86"/>
        <v>97.633333333333269</v>
      </c>
      <c r="H494" s="29">
        <v>12</v>
      </c>
      <c r="I494" s="24">
        <v>0.1</v>
      </c>
      <c r="J494" s="22">
        <f t="shared" si="87"/>
        <v>58.58</v>
      </c>
    </row>
    <row r="495" spans="2:10" x14ac:dyDescent="0.25">
      <c r="B495" s="39">
        <v>41882</v>
      </c>
      <c r="C495" s="38" t="s">
        <v>62</v>
      </c>
      <c r="D495" s="22">
        <v>585.79999999999995</v>
      </c>
      <c r="E495" s="23">
        <f t="shared" si="88"/>
        <v>100</v>
      </c>
      <c r="F495" s="22">
        <f t="shared" si="85"/>
        <v>488.16666666666669</v>
      </c>
      <c r="G495" s="22">
        <f t="shared" si="86"/>
        <v>97.633333333333269</v>
      </c>
      <c r="H495" s="29">
        <v>12</v>
      </c>
      <c r="I495" s="24">
        <v>0.1</v>
      </c>
      <c r="J495" s="22">
        <f t="shared" si="87"/>
        <v>58.58</v>
      </c>
    </row>
    <row r="496" spans="2:10" x14ac:dyDescent="0.25">
      <c r="B496" s="39">
        <v>41882</v>
      </c>
      <c r="C496" s="38" t="s">
        <v>62</v>
      </c>
      <c r="D496" s="22">
        <v>585.79999999999995</v>
      </c>
      <c r="E496" s="23">
        <f t="shared" si="88"/>
        <v>100</v>
      </c>
      <c r="F496" s="22">
        <f t="shared" si="85"/>
        <v>488.16666666666669</v>
      </c>
      <c r="G496" s="22">
        <f t="shared" si="86"/>
        <v>97.633333333333269</v>
      </c>
      <c r="H496" s="29">
        <v>12</v>
      </c>
      <c r="I496" s="24">
        <v>0.1</v>
      </c>
      <c r="J496" s="22">
        <f t="shared" si="87"/>
        <v>58.58</v>
      </c>
    </row>
    <row r="497" spans="2:10" x14ac:dyDescent="0.25">
      <c r="B497" s="39">
        <v>41882</v>
      </c>
      <c r="C497" s="38" t="s">
        <v>63</v>
      </c>
      <c r="D497" s="22">
        <v>2610</v>
      </c>
      <c r="E497" s="23">
        <f t="shared" si="88"/>
        <v>100</v>
      </c>
      <c r="F497" s="22">
        <f t="shared" si="85"/>
        <v>2175</v>
      </c>
      <c r="G497" s="22">
        <f t="shared" si="86"/>
        <v>435</v>
      </c>
      <c r="H497" s="29">
        <v>12</v>
      </c>
      <c r="I497" s="24">
        <v>0.1</v>
      </c>
      <c r="J497" s="22">
        <f t="shared" si="87"/>
        <v>261</v>
      </c>
    </row>
    <row r="498" spans="2:10" x14ac:dyDescent="0.25">
      <c r="B498" s="39">
        <v>41882</v>
      </c>
      <c r="C498" s="38" t="s">
        <v>63</v>
      </c>
      <c r="D498" s="22">
        <v>2610</v>
      </c>
      <c r="E498" s="23">
        <f t="shared" si="88"/>
        <v>100</v>
      </c>
      <c r="F498" s="22">
        <f t="shared" si="85"/>
        <v>2175</v>
      </c>
      <c r="G498" s="22">
        <f t="shared" si="86"/>
        <v>435</v>
      </c>
      <c r="H498" s="29">
        <v>12</v>
      </c>
      <c r="I498" s="24">
        <v>0.1</v>
      </c>
      <c r="J498" s="22">
        <f t="shared" si="87"/>
        <v>261</v>
      </c>
    </row>
    <row r="499" spans="2:10" x14ac:dyDescent="0.25">
      <c r="B499" s="39">
        <v>41882</v>
      </c>
      <c r="C499" s="38" t="s">
        <v>63</v>
      </c>
      <c r="D499" s="22">
        <v>2610</v>
      </c>
      <c r="E499" s="23">
        <f t="shared" si="88"/>
        <v>100</v>
      </c>
      <c r="F499" s="22">
        <f t="shared" si="85"/>
        <v>2175</v>
      </c>
      <c r="G499" s="22">
        <f t="shared" si="86"/>
        <v>435</v>
      </c>
      <c r="H499" s="29">
        <v>12</v>
      </c>
      <c r="I499" s="24">
        <v>0.1</v>
      </c>
      <c r="J499" s="22">
        <f t="shared" si="87"/>
        <v>261</v>
      </c>
    </row>
    <row r="500" spans="2:10" x14ac:dyDescent="0.25">
      <c r="B500" s="39">
        <v>41882</v>
      </c>
      <c r="C500" s="38" t="s">
        <v>63</v>
      </c>
      <c r="D500" s="22">
        <v>2610</v>
      </c>
      <c r="E500" s="23">
        <f t="shared" si="88"/>
        <v>100</v>
      </c>
      <c r="F500" s="22">
        <f t="shared" si="85"/>
        <v>2175</v>
      </c>
      <c r="G500" s="22">
        <f t="shared" si="86"/>
        <v>435</v>
      </c>
      <c r="H500" s="29">
        <v>12</v>
      </c>
      <c r="I500" s="24">
        <v>0.1</v>
      </c>
      <c r="J500" s="22">
        <f t="shared" si="87"/>
        <v>261</v>
      </c>
    </row>
    <row r="501" spans="2:10" x14ac:dyDescent="0.25">
      <c r="B501" s="39">
        <v>41882</v>
      </c>
      <c r="C501" s="38" t="s">
        <v>63</v>
      </c>
      <c r="D501" s="22">
        <v>2610</v>
      </c>
      <c r="E501" s="23">
        <f t="shared" si="88"/>
        <v>100</v>
      </c>
      <c r="F501" s="22">
        <f t="shared" si="85"/>
        <v>2175</v>
      </c>
      <c r="G501" s="22">
        <f t="shared" si="86"/>
        <v>435</v>
      </c>
      <c r="H501" s="29">
        <v>12</v>
      </c>
      <c r="I501" s="24">
        <v>0.1</v>
      </c>
      <c r="J501" s="22">
        <f t="shared" si="87"/>
        <v>261</v>
      </c>
    </row>
    <row r="502" spans="2:10" x14ac:dyDescent="0.25">
      <c r="B502" s="39">
        <v>41882</v>
      </c>
      <c r="C502" s="38" t="s">
        <v>63</v>
      </c>
      <c r="D502" s="22">
        <v>2610</v>
      </c>
      <c r="E502" s="23">
        <f t="shared" si="88"/>
        <v>100</v>
      </c>
      <c r="F502" s="22">
        <f t="shared" si="85"/>
        <v>2175</v>
      </c>
      <c r="G502" s="22">
        <f t="shared" si="86"/>
        <v>435</v>
      </c>
      <c r="H502" s="29">
        <v>12</v>
      </c>
      <c r="I502" s="24">
        <v>0.1</v>
      </c>
      <c r="J502" s="22">
        <f t="shared" si="87"/>
        <v>261</v>
      </c>
    </row>
    <row r="503" spans="2:10" x14ac:dyDescent="0.25">
      <c r="B503" s="39">
        <v>42277</v>
      </c>
      <c r="C503" s="38" t="s">
        <v>64</v>
      </c>
      <c r="D503" s="22">
        <v>742.4</v>
      </c>
      <c r="E503" s="23">
        <f>3+12+12+12+12+12+12+12</f>
        <v>87</v>
      </c>
      <c r="F503" s="22">
        <f t="shared" si="85"/>
        <v>538.24</v>
      </c>
      <c r="G503" s="22">
        <f t="shared" si="86"/>
        <v>204.15999999999997</v>
      </c>
      <c r="H503" s="29">
        <v>12</v>
      </c>
      <c r="I503" s="24">
        <v>0.1</v>
      </c>
      <c r="J503" s="22">
        <f t="shared" si="87"/>
        <v>74.239999999999995</v>
      </c>
    </row>
    <row r="504" spans="2:10" x14ac:dyDescent="0.25">
      <c r="B504" s="39">
        <v>42277</v>
      </c>
      <c r="C504" s="38" t="s">
        <v>64</v>
      </c>
      <c r="D504" s="22">
        <v>742.4</v>
      </c>
      <c r="E504" s="23">
        <f t="shared" ref="E504:E567" si="89">3+12+12+12+12+12+12+12</f>
        <v>87</v>
      </c>
      <c r="F504" s="22">
        <f t="shared" si="85"/>
        <v>538.24</v>
      </c>
      <c r="G504" s="22">
        <f t="shared" si="86"/>
        <v>204.15999999999997</v>
      </c>
      <c r="H504" s="29">
        <v>12</v>
      </c>
      <c r="I504" s="24">
        <v>0.1</v>
      </c>
      <c r="J504" s="22">
        <f t="shared" si="87"/>
        <v>74.239999999999995</v>
      </c>
    </row>
    <row r="505" spans="2:10" x14ac:dyDescent="0.25">
      <c r="B505" s="39">
        <v>42277</v>
      </c>
      <c r="C505" s="38" t="s">
        <v>64</v>
      </c>
      <c r="D505" s="22">
        <v>742.4</v>
      </c>
      <c r="E505" s="23">
        <f t="shared" si="89"/>
        <v>87</v>
      </c>
      <c r="F505" s="22">
        <f t="shared" ref="F505:F568" si="90">IF((((D505*I505)/12)*E505)&gt;D505,D505,((D505*I505)/12)*E505)</f>
        <v>538.24</v>
      </c>
      <c r="G505" s="22">
        <f t="shared" ref="G505:G568" si="91">IF(D505-F505&lt;0,0,D505-F505)</f>
        <v>204.15999999999997</v>
      </c>
      <c r="H505" s="29">
        <v>12</v>
      </c>
      <c r="I505" s="24">
        <v>0.1</v>
      </c>
      <c r="J505" s="22">
        <f t="shared" ref="J505:J568" si="92">IF(G505&lt;((D505*I505)/12)*H505,G505,((D505*I505)/12)*H505)</f>
        <v>74.239999999999995</v>
      </c>
    </row>
    <row r="506" spans="2:10" x14ac:dyDescent="0.25">
      <c r="B506" s="39">
        <v>42277</v>
      </c>
      <c r="C506" s="38" t="s">
        <v>64</v>
      </c>
      <c r="D506" s="22">
        <v>742.4</v>
      </c>
      <c r="E506" s="23">
        <f t="shared" si="89"/>
        <v>87</v>
      </c>
      <c r="F506" s="22">
        <f t="shared" si="90"/>
        <v>538.24</v>
      </c>
      <c r="G506" s="22">
        <f t="shared" si="91"/>
        <v>204.15999999999997</v>
      </c>
      <c r="H506" s="29">
        <v>12</v>
      </c>
      <c r="I506" s="24">
        <v>0.1</v>
      </c>
      <c r="J506" s="22">
        <f t="shared" si="92"/>
        <v>74.239999999999995</v>
      </c>
    </row>
    <row r="507" spans="2:10" x14ac:dyDescent="0.25">
      <c r="B507" s="39">
        <v>42277</v>
      </c>
      <c r="C507" s="38" t="s">
        <v>64</v>
      </c>
      <c r="D507" s="22">
        <v>742.4</v>
      </c>
      <c r="E507" s="23">
        <f t="shared" si="89"/>
        <v>87</v>
      </c>
      <c r="F507" s="22">
        <f t="shared" si="90"/>
        <v>538.24</v>
      </c>
      <c r="G507" s="22">
        <f t="shared" si="91"/>
        <v>204.15999999999997</v>
      </c>
      <c r="H507" s="29">
        <v>12</v>
      </c>
      <c r="I507" s="24">
        <v>0.1</v>
      </c>
      <c r="J507" s="22">
        <f t="shared" si="92"/>
        <v>74.239999999999995</v>
      </c>
    </row>
    <row r="508" spans="2:10" x14ac:dyDescent="0.25">
      <c r="B508" s="39">
        <v>42277</v>
      </c>
      <c r="C508" s="38" t="s">
        <v>64</v>
      </c>
      <c r="D508" s="22">
        <v>742.4</v>
      </c>
      <c r="E508" s="23">
        <f t="shared" si="89"/>
        <v>87</v>
      </c>
      <c r="F508" s="22">
        <f t="shared" si="90"/>
        <v>538.24</v>
      </c>
      <c r="G508" s="22">
        <f t="shared" si="91"/>
        <v>204.15999999999997</v>
      </c>
      <c r="H508" s="29">
        <v>12</v>
      </c>
      <c r="I508" s="24">
        <v>0.1</v>
      </c>
      <c r="J508" s="22">
        <f t="shared" si="92"/>
        <v>74.239999999999995</v>
      </c>
    </row>
    <row r="509" spans="2:10" x14ac:dyDescent="0.25">
      <c r="B509" s="39">
        <v>42277</v>
      </c>
      <c r="C509" s="38" t="s">
        <v>64</v>
      </c>
      <c r="D509" s="22">
        <v>742.4</v>
      </c>
      <c r="E509" s="23">
        <f t="shared" si="89"/>
        <v>87</v>
      </c>
      <c r="F509" s="22">
        <f t="shared" si="90"/>
        <v>538.24</v>
      </c>
      <c r="G509" s="22">
        <f t="shared" si="91"/>
        <v>204.15999999999997</v>
      </c>
      <c r="H509" s="29">
        <v>12</v>
      </c>
      <c r="I509" s="24">
        <v>0.1</v>
      </c>
      <c r="J509" s="22">
        <f t="shared" si="92"/>
        <v>74.239999999999995</v>
      </c>
    </row>
    <row r="510" spans="2:10" x14ac:dyDescent="0.25">
      <c r="B510" s="39">
        <v>42277</v>
      </c>
      <c r="C510" s="38" t="s">
        <v>64</v>
      </c>
      <c r="D510" s="22">
        <v>742.4</v>
      </c>
      <c r="E510" s="23">
        <f t="shared" si="89"/>
        <v>87</v>
      </c>
      <c r="F510" s="22">
        <f t="shared" si="90"/>
        <v>538.24</v>
      </c>
      <c r="G510" s="22">
        <f t="shared" si="91"/>
        <v>204.15999999999997</v>
      </c>
      <c r="H510" s="29">
        <v>12</v>
      </c>
      <c r="I510" s="24">
        <v>0.1</v>
      </c>
      <c r="J510" s="22">
        <f t="shared" si="92"/>
        <v>74.239999999999995</v>
      </c>
    </row>
    <row r="511" spans="2:10" x14ac:dyDescent="0.25">
      <c r="B511" s="39">
        <v>42277</v>
      </c>
      <c r="C511" s="38" t="s">
        <v>64</v>
      </c>
      <c r="D511" s="22">
        <v>742.4</v>
      </c>
      <c r="E511" s="23">
        <f t="shared" si="89"/>
        <v>87</v>
      </c>
      <c r="F511" s="22">
        <f t="shared" si="90"/>
        <v>538.24</v>
      </c>
      <c r="G511" s="22">
        <f t="shared" si="91"/>
        <v>204.15999999999997</v>
      </c>
      <c r="H511" s="29">
        <v>12</v>
      </c>
      <c r="I511" s="24">
        <v>0.1</v>
      </c>
      <c r="J511" s="22">
        <f t="shared" si="92"/>
        <v>74.239999999999995</v>
      </c>
    </row>
    <row r="512" spans="2:10" x14ac:dyDescent="0.25">
      <c r="B512" s="39">
        <v>42277</v>
      </c>
      <c r="C512" s="38" t="s">
        <v>64</v>
      </c>
      <c r="D512" s="22">
        <v>742.4</v>
      </c>
      <c r="E512" s="23">
        <f t="shared" si="89"/>
        <v>87</v>
      </c>
      <c r="F512" s="22">
        <f t="shared" si="90"/>
        <v>538.24</v>
      </c>
      <c r="G512" s="22">
        <f t="shared" si="91"/>
        <v>204.15999999999997</v>
      </c>
      <c r="H512" s="29">
        <v>12</v>
      </c>
      <c r="I512" s="24">
        <v>0.1</v>
      </c>
      <c r="J512" s="22">
        <f t="shared" si="92"/>
        <v>74.239999999999995</v>
      </c>
    </row>
    <row r="513" spans="2:10" x14ac:dyDescent="0.25">
      <c r="B513" s="39">
        <v>42277</v>
      </c>
      <c r="C513" s="38" t="s">
        <v>64</v>
      </c>
      <c r="D513" s="22">
        <v>742.4</v>
      </c>
      <c r="E513" s="23">
        <f t="shared" si="89"/>
        <v>87</v>
      </c>
      <c r="F513" s="22">
        <f t="shared" si="90"/>
        <v>538.24</v>
      </c>
      <c r="G513" s="22">
        <f t="shared" si="91"/>
        <v>204.15999999999997</v>
      </c>
      <c r="H513" s="29">
        <v>12</v>
      </c>
      <c r="I513" s="24">
        <v>0.1</v>
      </c>
      <c r="J513" s="22">
        <f t="shared" si="92"/>
        <v>74.239999999999995</v>
      </c>
    </row>
    <row r="514" spans="2:10" x14ac:dyDescent="0.25">
      <c r="B514" s="39">
        <v>42277</v>
      </c>
      <c r="C514" s="38" t="s">
        <v>64</v>
      </c>
      <c r="D514" s="22">
        <v>742.4</v>
      </c>
      <c r="E514" s="23">
        <f t="shared" si="89"/>
        <v>87</v>
      </c>
      <c r="F514" s="22">
        <f t="shared" si="90"/>
        <v>538.24</v>
      </c>
      <c r="G514" s="22">
        <f t="shared" si="91"/>
        <v>204.15999999999997</v>
      </c>
      <c r="H514" s="29">
        <v>12</v>
      </c>
      <c r="I514" s="24">
        <v>0.1</v>
      </c>
      <c r="J514" s="22">
        <f t="shared" si="92"/>
        <v>74.239999999999995</v>
      </c>
    </row>
    <row r="515" spans="2:10" x14ac:dyDescent="0.25">
      <c r="B515" s="39">
        <v>42277</v>
      </c>
      <c r="C515" s="38" t="s">
        <v>64</v>
      </c>
      <c r="D515" s="22">
        <v>742.4</v>
      </c>
      <c r="E515" s="23">
        <f t="shared" si="89"/>
        <v>87</v>
      </c>
      <c r="F515" s="22">
        <f t="shared" si="90"/>
        <v>538.24</v>
      </c>
      <c r="G515" s="22">
        <f t="shared" si="91"/>
        <v>204.15999999999997</v>
      </c>
      <c r="H515" s="29">
        <v>12</v>
      </c>
      <c r="I515" s="24">
        <v>0.1</v>
      </c>
      <c r="J515" s="22">
        <f t="shared" si="92"/>
        <v>74.239999999999995</v>
      </c>
    </row>
    <row r="516" spans="2:10" x14ac:dyDescent="0.25">
      <c r="B516" s="39">
        <v>42277</v>
      </c>
      <c r="C516" s="38" t="s">
        <v>64</v>
      </c>
      <c r="D516" s="22">
        <v>742.4</v>
      </c>
      <c r="E516" s="23">
        <f t="shared" si="89"/>
        <v>87</v>
      </c>
      <c r="F516" s="22">
        <f t="shared" si="90"/>
        <v>538.24</v>
      </c>
      <c r="G516" s="22">
        <f t="shared" si="91"/>
        <v>204.15999999999997</v>
      </c>
      <c r="H516" s="29">
        <v>12</v>
      </c>
      <c r="I516" s="24">
        <v>0.1</v>
      </c>
      <c r="J516" s="22">
        <f t="shared" si="92"/>
        <v>74.239999999999995</v>
      </c>
    </row>
    <row r="517" spans="2:10" x14ac:dyDescent="0.25">
      <c r="B517" s="39">
        <v>42277</v>
      </c>
      <c r="C517" s="38" t="s">
        <v>64</v>
      </c>
      <c r="D517" s="22">
        <v>742.4</v>
      </c>
      <c r="E517" s="23">
        <f t="shared" si="89"/>
        <v>87</v>
      </c>
      <c r="F517" s="22">
        <f t="shared" si="90"/>
        <v>538.24</v>
      </c>
      <c r="G517" s="22">
        <f t="shared" si="91"/>
        <v>204.15999999999997</v>
      </c>
      <c r="H517" s="29">
        <v>12</v>
      </c>
      <c r="I517" s="24">
        <v>0.1</v>
      </c>
      <c r="J517" s="22">
        <f t="shared" si="92"/>
        <v>74.239999999999995</v>
      </c>
    </row>
    <row r="518" spans="2:10" x14ac:dyDescent="0.25">
      <c r="B518" s="39">
        <v>42277</v>
      </c>
      <c r="C518" s="38" t="s">
        <v>64</v>
      </c>
      <c r="D518" s="22">
        <v>742.4</v>
      </c>
      <c r="E518" s="23">
        <f t="shared" si="89"/>
        <v>87</v>
      </c>
      <c r="F518" s="22">
        <f t="shared" si="90"/>
        <v>538.24</v>
      </c>
      <c r="G518" s="22">
        <f t="shared" si="91"/>
        <v>204.15999999999997</v>
      </c>
      <c r="H518" s="29">
        <v>12</v>
      </c>
      <c r="I518" s="24">
        <v>0.1</v>
      </c>
      <c r="J518" s="22">
        <f t="shared" si="92"/>
        <v>74.239999999999995</v>
      </c>
    </row>
    <row r="519" spans="2:10" x14ac:dyDescent="0.25">
      <c r="B519" s="39">
        <v>42277</v>
      </c>
      <c r="C519" s="38" t="s">
        <v>64</v>
      </c>
      <c r="D519" s="22">
        <v>742.4</v>
      </c>
      <c r="E519" s="23">
        <f t="shared" si="89"/>
        <v>87</v>
      </c>
      <c r="F519" s="22">
        <f t="shared" si="90"/>
        <v>538.24</v>
      </c>
      <c r="G519" s="22">
        <f t="shared" si="91"/>
        <v>204.15999999999997</v>
      </c>
      <c r="H519" s="29">
        <v>12</v>
      </c>
      <c r="I519" s="24">
        <v>0.1</v>
      </c>
      <c r="J519" s="22">
        <f t="shared" si="92"/>
        <v>74.239999999999995</v>
      </c>
    </row>
    <row r="520" spans="2:10" x14ac:dyDescent="0.25">
      <c r="B520" s="39">
        <v>42277</v>
      </c>
      <c r="C520" s="38" t="s">
        <v>64</v>
      </c>
      <c r="D520" s="22">
        <v>742.4</v>
      </c>
      <c r="E520" s="23">
        <f t="shared" si="89"/>
        <v>87</v>
      </c>
      <c r="F520" s="22">
        <f t="shared" si="90"/>
        <v>538.24</v>
      </c>
      <c r="G520" s="22">
        <f t="shared" si="91"/>
        <v>204.15999999999997</v>
      </c>
      <c r="H520" s="29">
        <v>12</v>
      </c>
      <c r="I520" s="24">
        <v>0.1</v>
      </c>
      <c r="J520" s="22">
        <f t="shared" si="92"/>
        <v>74.239999999999995</v>
      </c>
    </row>
    <row r="521" spans="2:10" x14ac:dyDescent="0.25">
      <c r="B521" s="39">
        <v>42277</v>
      </c>
      <c r="C521" s="38" t="s">
        <v>64</v>
      </c>
      <c r="D521" s="22">
        <v>742.4</v>
      </c>
      <c r="E521" s="23">
        <f t="shared" si="89"/>
        <v>87</v>
      </c>
      <c r="F521" s="22">
        <f t="shared" si="90"/>
        <v>538.24</v>
      </c>
      <c r="G521" s="22">
        <f t="shared" si="91"/>
        <v>204.15999999999997</v>
      </c>
      <c r="H521" s="29">
        <v>12</v>
      </c>
      <c r="I521" s="24">
        <v>0.1</v>
      </c>
      <c r="J521" s="22">
        <f t="shared" si="92"/>
        <v>74.239999999999995</v>
      </c>
    </row>
    <row r="522" spans="2:10" x14ac:dyDescent="0.25">
      <c r="B522" s="39">
        <v>42277</v>
      </c>
      <c r="C522" s="38" t="s">
        <v>64</v>
      </c>
      <c r="D522" s="22">
        <v>742.4</v>
      </c>
      <c r="E522" s="23">
        <f t="shared" si="89"/>
        <v>87</v>
      </c>
      <c r="F522" s="22">
        <f t="shared" si="90"/>
        <v>538.24</v>
      </c>
      <c r="G522" s="22">
        <f t="shared" si="91"/>
        <v>204.15999999999997</v>
      </c>
      <c r="H522" s="29">
        <v>12</v>
      </c>
      <c r="I522" s="24">
        <v>0.1</v>
      </c>
      <c r="J522" s="22">
        <f t="shared" si="92"/>
        <v>74.239999999999995</v>
      </c>
    </row>
    <row r="523" spans="2:10" x14ac:dyDescent="0.25">
      <c r="B523" s="39">
        <v>42277</v>
      </c>
      <c r="C523" s="38" t="s">
        <v>64</v>
      </c>
      <c r="D523" s="22">
        <v>742.4</v>
      </c>
      <c r="E523" s="23">
        <f t="shared" si="89"/>
        <v>87</v>
      </c>
      <c r="F523" s="22">
        <f t="shared" si="90"/>
        <v>538.24</v>
      </c>
      <c r="G523" s="22">
        <f t="shared" si="91"/>
        <v>204.15999999999997</v>
      </c>
      <c r="H523" s="29">
        <v>12</v>
      </c>
      <c r="I523" s="24">
        <v>0.1</v>
      </c>
      <c r="J523" s="22">
        <f t="shared" si="92"/>
        <v>74.239999999999995</v>
      </c>
    </row>
    <row r="524" spans="2:10" x14ac:dyDescent="0.25">
      <c r="B524" s="39">
        <v>42277</v>
      </c>
      <c r="C524" s="38" t="s">
        <v>64</v>
      </c>
      <c r="D524" s="22">
        <v>742.4</v>
      </c>
      <c r="E524" s="23">
        <f t="shared" si="89"/>
        <v>87</v>
      </c>
      <c r="F524" s="22">
        <f t="shared" si="90"/>
        <v>538.24</v>
      </c>
      <c r="G524" s="22">
        <f t="shared" si="91"/>
        <v>204.15999999999997</v>
      </c>
      <c r="H524" s="29">
        <v>12</v>
      </c>
      <c r="I524" s="24">
        <v>0.1</v>
      </c>
      <c r="J524" s="22">
        <f t="shared" si="92"/>
        <v>74.239999999999995</v>
      </c>
    </row>
    <row r="525" spans="2:10" x14ac:dyDescent="0.25">
      <c r="B525" s="39">
        <v>42277</v>
      </c>
      <c r="C525" s="38" t="s">
        <v>64</v>
      </c>
      <c r="D525" s="22">
        <v>742.4</v>
      </c>
      <c r="E525" s="23">
        <f t="shared" si="89"/>
        <v>87</v>
      </c>
      <c r="F525" s="22">
        <f t="shared" si="90"/>
        <v>538.24</v>
      </c>
      <c r="G525" s="22">
        <f t="shared" si="91"/>
        <v>204.15999999999997</v>
      </c>
      <c r="H525" s="29">
        <v>12</v>
      </c>
      <c r="I525" s="24">
        <v>0.1</v>
      </c>
      <c r="J525" s="22">
        <f t="shared" si="92"/>
        <v>74.239999999999995</v>
      </c>
    </row>
    <row r="526" spans="2:10" x14ac:dyDescent="0.25">
      <c r="B526" s="39">
        <v>42277</v>
      </c>
      <c r="C526" s="38" t="s">
        <v>64</v>
      </c>
      <c r="D526" s="22">
        <v>742.4</v>
      </c>
      <c r="E526" s="23">
        <f t="shared" si="89"/>
        <v>87</v>
      </c>
      <c r="F526" s="22">
        <f t="shared" si="90"/>
        <v>538.24</v>
      </c>
      <c r="G526" s="22">
        <f t="shared" si="91"/>
        <v>204.15999999999997</v>
      </c>
      <c r="H526" s="29">
        <v>12</v>
      </c>
      <c r="I526" s="24">
        <v>0.1</v>
      </c>
      <c r="J526" s="22">
        <f t="shared" si="92"/>
        <v>74.239999999999995</v>
      </c>
    </row>
    <row r="527" spans="2:10" x14ac:dyDescent="0.25">
      <c r="B527" s="39">
        <v>42277</v>
      </c>
      <c r="C527" s="38" t="s">
        <v>64</v>
      </c>
      <c r="D527" s="22">
        <v>742.4</v>
      </c>
      <c r="E527" s="23">
        <f t="shared" si="89"/>
        <v>87</v>
      </c>
      <c r="F527" s="22">
        <f t="shared" si="90"/>
        <v>538.24</v>
      </c>
      <c r="G527" s="22">
        <f t="shared" si="91"/>
        <v>204.15999999999997</v>
      </c>
      <c r="H527" s="29">
        <v>12</v>
      </c>
      <c r="I527" s="24">
        <v>0.1</v>
      </c>
      <c r="J527" s="22">
        <f t="shared" si="92"/>
        <v>74.239999999999995</v>
      </c>
    </row>
    <row r="528" spans="2:10" x14ac:dyDescent="0.25">
      <c r="B528" s="39">
        <v>42277</v>
      </c>
      <c r="C528" s="38" t="s">
        <v>64</v>
      </c>
      <c r="D528" s="22">
        <v>742.4</v>
      </c>
      <c r="E528" s="23">
        <f t="shared" si="89"/>
        <v>87</v>
      </c>
      <c r="F528" s="22">
        <f t="shared" si="90"/>
        <v>538.24</v>
      </c>
      <c r="G528" s="22">
        <f t="shared" si="91"/>
        <v>204.15999999999997</v>
      </c>
      <c r="H528" s="29">
        <v>12</v>
      </c>
      <c r="I528" s="24">
        <v>0.1</v>
      </c>
      <c r="J528" s="22">
        <f t="shared" si="92"/>
        <v>74.239999999999995</v>
      </c>
    </row>
    <row r="529" spans="2:10" x14ac:dyDescent="0.25">
      <c r="B529" s="39">
        <v>42277</v>
      </c>
      <c r="C529" s="38" t="s">
        <v>64</v>
      </c>
      <c r="D529" s="22">
        <v>742.4</v>
      </c>
      <c r="E529" s="23">
        <f t="shared" si="89"/>
        <v>87</v>
      </c>
      <c r="F529" s="22">
        <f t="shared" si="90"/>
        <v>538.24</v>
      </c>
      <c r="G529" s="22">
        <f t="shared" si="91"/>
        <v>204.15999999999997</v>
      </c>
      <c r="H529" s="29">
        <v>12</v>
      </c>
      <c r="I529" s="24">
        <v>0.1</v>
      </c>
      <c r="J529" s="22">
        <f t="shared" si="92"/>
        <v>74.239999999999995</v>
      </c>
    </row>
    <row r="530" spans="2:10" x14ac:dyDescent="0.25">
      <c r="B530" s="39">
        <v>42277</v>
      </c>
      <c r="C530" s="38" t="s">
        <v>64</v>
      </c>
      <c r="D530" s="22">
        <v>742.4</v>
      </c>
      <c r="E530" s="23">
        <f t="shared" si="89"/>
        <v>87</v>
      </c>
      <c r="F530" s="22">
        <f t="shared" si="90"/>
        <v>538.24</v>
      </c>
      <c r="G530" s="22">
        <f t="shared" si="91"/>
        <v>204.15999999999997</v>
      </c>
      <c r="H530" s="29">
        <v>12</v>
      </c>
      <c r="I530" s="24">
        <v>0.1</v>
      </c>
      <c r="J530" s="22">
        <f t="shared" si="92"/>
        <v>74.239999999999995</v>
      </c>
    </row>
    <row r="531" spans="2:10" x14ac:dyDescent="0.25">
      <c r="B531" s="39">
        <v>42277</v>
      </c>
      <c r="C531" s="38" t="s">
        <v>64</v>
      </c>
      <c r="D531" s="22">
        <v>742.4</v>
      </c>
      <c r="E531" s="23">
        <f t="shared" si="89"/>
        <v>87</v>
      </c>
      <c r="F531" s="22">
        <f t="shared" si="90"/>
        <v>538.24</v>
      </c>
      <c r="G531" s="22">
        <f t="shared" si="91"/>
        <v>204.15999999999997</v>
      </c>
      <c r="H531" s="29">
        <v>12</v>
      </c>
      <c r="I531" s="24">
        <v>0.1</v>
      </c>
      <c r="J531" s="22">
        <f t="shared" si="92"/>
        <v>74.239999999999995</v>
      </c>
    </row>
    <row r="532" spans="2:10" x14ac:dyDescent="0.25">
      <c r="B532" s="39">
        <v>42277</v>
      </c>
      <c r="C532" s="38" t="s">
        <v>64</v>
      </c>
      <c r="D532" s="22">
        <v>742.4</v>
      </c>
      <c r="E532" s="23">
        <f t="shared" si="89"/>
        <v>87</v>
      </c>
      <c r="F532" s="22">
        <f t="shared" si="90"/>
        <v>538.24</v>
      </c>
      <c r="G532" s="22">
        <f t="shared" si="91"/>
        <v>204.15999999999997</v>
      </c>
      <c r="H532" s="29">
        <v>12</v>
      </c>
      <c r="I532" s="24">
        <v>0.1</v>
      </c>
      <c r="J532" s="22">
        <f t="shared" si="92"/>
        <v>74.239999999999995</v>
      </c>
    </row>
    <row r="533" spans="2:10" x14ac:dyDescent="0.25">
      <c r="B533" s="39">
        <v>42277</v>
      </c>
      <c r="C533" s="38" t="s">
        <v>64</v>
      </c>
      <c r="D533" s="22">
        <v>742.4</v>
      </c>
      <c r="E533" s="23">
        <f t="shared" si="89"/>
        <v>87</v>
      </c>
      <c r="F533" s="22">
        <f t="shared" si="90"/>
        <v>538.24</v>
      </c>
      <c r="G533" s="22">
        <f t="shared" si="91"/>
        <v>204.15999999999997</v>
      </c>
      <c r="H533" s="29">
        <v>12</v>
      </c>
      <c r="I533" s="24">
        <v>0.1</v>
      </c>
      <c r="J533" s="22">
        <f t="shared" si="92"/>
        <v>74.239999999999995</v>
      </c>
    </row>
    <row r="534" spans="2:10" x14ac:dyDescent="0.25">
      <c r="B534" s="39">
        <v>42277</v>
      </c>
      <c r="C534" s="38" t="s">
        <v>64</v>
      </c>
      <c r="D534" s="22">
        <v>742.4</v>
      </c>
      <c r="E534" s="23">
        <f t="shared" si="89"/>
        <v>87</v>
      </c>
      <c r="F534" s="22">
        <f t="shared" si="90"/>
        <v>538.24</v>
      </c>
      <c r="G534" s="22">
        <f t="shared" si="91"/>
        <v>204.15999999999997</v>
      </c>
      <c r="H534" s="29">
        <v>12</v>
      </c>
      <c r="I534" s="24">
        <v>0.1</v>
      </c>
      <c r="J534" s="22">
        <f t="shared" si="92"/>
        <v>74.239999999999995</v>
      </c>
    </row>
    <row r="535" spans="2:10" x14ac:dyDescent="0.25">
      <c r="B535" s="39">
        <v>42277</v>
      </c>
      <c r="C535" s="38" t="s">
        <v>64</v>
      </c>
      <c r="D535" s="22">
        <v>742.4</v>
      </c>
      <c r="E535" s="23">
        <f t="shared" si="89"/>
        <v>87</v>
      </c>
      <c r="F535" s="22">
        <f t="shared" si="90"/>
        <v>538.24</v>
      </c>
      <c r="G535" s="22">
        <f t="shared" si="91"/>
        <v>204.15999999999997</v>
      </c>
      <c r="H535" s="29">
        <v>12</v>
      </c>
      <c r="I535" s="24">
        <v>0.1</v>
      </c>
      <c r="J535" s="22">
        <f t="shared" si="92"/>
        <v>74.239999999999995</v>
      </c>
    </row>
    <row r="536" spans="2:10" x14ac:dyDescent="0.25">
      <c r="B536" s="39">
        <v>42277</v>
      </c>
      <c r="C536" s="38" t="s">
        <v>64</v>
      </c>
      <c r="D536" s="22">
        <v>742.4</v>
      </c>
      <c r="E536" s="23">
        <f t="shared" si="89"/>
        <v>87</v>
      </c>
      <c r="F536" s="22">
        <f t="shared" si="90"/>
        <v>538.24</v>
      </c>
      <c r="G536" s="22">
        <f t="shared" si="91"/>
        <v>204.15999999999997</v>
      </c>
      <c r="H536" s="29">
        <v>12</v>
      </c>
      <c r="I536" s="24">
        <v>0.1</v>
      </c>
      <c r="J536" s="22">
        <f t="shared" si="92"/>
        <v>74.239999999999995</v>
      </c>
    </row>
    <row r="537" spans="2:10" x14ac:dyDescent="0.25">
      <c r="B537" s="39">
        <v>42277</v>
      </c>
      <c r="C537" s="38" t="s">
        <v>64</v>
      </c>
      <c r="D537" s="22">
        <v>742.4</v>
      </c>
      <c r="E537" s="23">
        <f t="shared" si="89"/>
        <v>87</v>
      </c>
      <c r="F537" s="22">
        <f t="shared" si="90"/>
        <v>538.24</v>
      </c>
      <c r="G537" s="22">
        <f t="shared" si="91"/>
        <v>204.15999999999997</v>
      </c>
      <c r="H537" s="29">
        <v>12</v>
      </c>
      <c r="I537" s="24">
        <v>0.1</v>
      </c>
      <c r="J537" s="22">
        <f t="shared" si="92"/>
        <v>74.239999999999995</v>
      </c>
    </row>
    <row r="538" spans="2:10" x14ac:dyDescent="0.25">
      <c r="B538" s="39">
        <v>42277</v>
      </c>
      <c r="C538" s="38" t="s">
        <v>64</v>
      </c>
      <c r="D538" s="22">
        <v>742.4</v>
      </c>
      <c r="E538" s="23">
        <f t="shared" si="89"/>
        <v>87</v>
      </c>
      <c r="F538" s="22">
        <f t="shared" si="90"/>
        <v>538.24</v>
      </c>
      <c r="G538" s="22">
        <f t="shared" si="91"/>
        <v>204.15999999999997</v>
      </c>
      <c r="H538" s="29">
        <v>12</v>
      </c>
      <c r="I538" s="24">
        <v>0.1</v>
      </c>
      <c r="J538" s="22">
        <f t="shared" si="92"/>
        <v>74.239999999999995</v>
      </c>
    </row>
    <row r="539" spans="2:10" x14ac:dyDescent="0.25">
      <c r="B539" s="39">
        <v>42277</v>
      </c>
      <c r="C539" s="38" t="s">
        <v>64</v>
      </c>
      <c r="D539" s="22">
        <v>742.4</v>
      </c>
      <c r="E539" s="23">
        <f t="shared" si="89"/>
        <v>87</v>
      </c>
      <c r="F539" s="22">
        <f t="shared" si="90"/>
        <v>538.24</v>
      </c>
      <c r="G539" s="22">
        <f t="shared" si="91"/>
        <v>204.15999999999997</v>
      </c>
      <c r="H539" s="29">
        <v>12</v>
      </c>
      <c r="I539" s="24">
        <v>0.1</v>
      </c>
      <c r="J539" s="22">
        <f t="shared" si="92"/>
        <v>74.239999999999995</v>
      </c>
    </row>
    <row r="540" spans="2:10" x14ac:dyDescent="0.25">
      <c r="B540" s="39">
        <v>42277</v>
      </c>
      <c r="C540" s="38" t="s">
        <v>64</v>
      </c>
      <c r="D540" s="22">
        <v>742.4</v>
      </c>
      <c r="E540" s="23">
        <f t="shared" si="89"/>
        <v>87</v>
      </c>
      <c r="F540" s="22">
        <f t="shared" si="90"/>
        <v>538.24</v>
      </c>
      <c r="G540" s="22">
        <f t="shared" si="91"/>
        <v>204.15999999999997</v>
      </c>
      <c r="H540" s="29">
        <v>12</v>
      </c>
      <c r="I540" s="24">
        <v>0.1</v>
      </c>
      <c r="J540" s="22">
        <f t="shared" si="92"/>
        <v>74.239999999999995</v>
      </c>
    </row>
    <row r="541" spans="2:10" x14ac:dyDescent="0.25">
      <c r="B541" s="39">
        <v>42277</v>
      </c>
      <c r="C541" s="38" t="s">
        <v>64</v>
      </c>
      <c r="D541" s="22">
        <v>742.4</v>
      </c>
      <c r="E541" s="23">
        <f t="shared" si="89"/>
        <v>87</v>
      </c>
      <c r="F541" s="22">
        <f t="shared" si="90"/>
        <v>538.24</v>
      </c>
      <c r="G541" s="22">
        <f t="shared" si="91"/>
        <v>204.15999999999997</v>
      </c>
      <c r="H541" s="29">
        <v>12</v>
      </c>
      <c r="I541" s="24">
        <v>0.1</v>
      </c>
      <c r="J541" s="22">
        <f t="shared" si="92"/>
        <v>74.239999999999995</v>
      </c>
    </row>
    <row r="542" spans="2:10" x14ac:dyDescent="0.25">
      <c r="B542" s="39">
        <v>42277</v>
      </c>
      <c r="C542" s="38" t="s">
        <v>64</v>
      </c>
      <c r="D542" s="22">
        <v>742.4</v>
      </c>
      <c r="E542" s="23">
        <f t="shared" si="89"/>
        <v>87</v>
      </c>
      <c r="F542" s="22">
        <f t="shared" si="90"/>
        <v>538.24</v>
      </c>
      <c r="G542" s="22">
        <f t="shared" si="91"/>
        <v>204.15999999999997</v>
      </c>
      <c r="H542" s="29">
        <v>12</v>
      </c>
      <c r="I542" s="24">
        <v>0.1</v>
      </c>
      <c r="J542" s="22">
        <f t="shared" si="92"/>
        <v>74.239999999999995</v>
      </c>
    </row>
    <row r="543" spans="2:10" x14ac:dyDescent="0.25">
      <c r="B543" s="39">
        <v>42277</v>
      </c>
      <c r="C543" s="38" t="s">
        <v>64</v>
      </c>
      <c r="D543" s="22">
        <v>742.4</v>
      </c>
      <c r="E543" s="23">
        <f t="shared" si="89"/>
        <v>87</v>
      </c>
      <c r="F543" s="22">
        <f t="shared" si="90"/>
        <v>538.24</v>
      </c>
      <c r="G543" s="22">
        <f t="shared" si="91"/>
        <v>204.15999999999997</v>
      </c>
      <c r="H543" s="29">
        <v>12</v>
      </c>
      <c r="I543" s="24">
        <v>0.1</v>
      </c>
      <c r="J543" s="22">
        <f t="shared" si="92"/>
        <v>74.239999999999995</v>
      </c>
    </row>
    <row r="544" spans="2:10" x14ac:dyDescent="0.25">
      <c r="B544" s="39">
        <v>42277</v>
      </c>
      <c r="C544" s="38" t="s">
        <v>64</v>
      </c>
      <c r="D544" s="22">
        <v>742.4</v>
      </c>
      <c r="E544" s="23">
        <f t="shared" si="89"/>
        <v>87</v>
      </c>
      <c r="F544" s="22">
        <f t="shared" si="90"/>
        <v>538.24</v>
      </c>
      <c r="G544" s="22">
        <f t="shared" si="91"/>
        <v>204.15999999999997</v>
      </c>
      <c r="H544" s="29">
        <v>12</v>
      </c>
      <c r="I544" s="24">
        <v>0.1</v>
      </c>
      <c r="J544" s="22">
        <f t="shared" si="92"/>
        <v>74.239999999999995</v>
      </c>
    </row>
    <row r="545" spans="2:10" x14ac:dyDescent="0.25">
      <c r="B545" s="39">
        <v>42277</v>
      </c>
      <c r="C545" s="38" t="s">
        <v>64</v>
      </c>
      <c r="D545" s="22">
        <v>742.4</v>
      </c>
      <c r="E545" s="23">
        <f t="shared" si="89"/>
        <v>87</v>
      </c>
      <c r="F545" s="22">
        <f t="shared" si="90"/>
        <v>538.24</v>
      </c>
      <c r="G545" s="22">
        <f t="shared" si="91"/>
        <v>204.15999999999997</v>
      </c>
      <c r="H545" s="29">
        <v>12</v>
      </c>
      <c r="I545" s="24">
        <v>0.1</v>
      </c>
      <c r="J545" s="22">
        <f t="shared" si="92"/>
        <v>74.239999999999995</v>
      </c>
    </row>
    <row r="546" spans="2:10" x14ac:dyDescent="0.25">
      <c r="B546" s="39">
        <v>42277</v>
      </c>
      <c r="C546" s="38" t="s">
        <v>64</v>
      </c>
      <c r="D546" s="22">
        <v>742.4</v>
      </c>
      <c r="E546" s="23">
        <f t="shared" si="89"/>
        <v>87</v>
      </c>
      <c r="F546" s="22">
        <f t="shared" si="90"/>
        <v>538.24</v>
      </c>
      <c r="G546" s="22">
        <f t="shared" si="91"/>
        <v>204.15999999999997</v>
      </c>
      <c r="H546" s="29">
        <v>12</v>
      </c>
      <c r="I546" s="24">
        <v>0.1</v>
      </c>
      <c r="J546" s="22">
        <f t="shared" si="92"/>
        <v>74.239999999999995</v>
      </c>
    </row>
    <row r="547" spans="2:10" x14ac:dyDescent="0.25">
      <c r="B547" s="39">
        <v>42277</v>
      </c>
      <c r="C547" s="38" t="s">
        <v>64</v>
      </c>
      <c r="D547" s="22">
        <v>742.4</v>
      </c>
      <c r="E547" s="23">
        <f t="shared" si="89"/>
        <v>87</v>
      </c>
      <c r="F547" s="22">
        <f t="shared" si="90"/>
        <v>538.24</v>
      </c>
      <c r="G547" s="22">
        <f t="shared" si="91"/>
        <v>204.15999999999997</v>
      </c>
      <c r="H547" s="29">
        <v>12</v>
      </c>
      <c r="I547" s="24">
        <v>0.1</v>
      </c>
      <c r="J547" s="22">
        <f t="shared" si="92"/>
        <v>74.239999999999995</v>
      </c>
    </row>
    <row r="548" spans="2:10" x14ac:dyDescent="0.25">
      <c r="B548" s="39">
        <v>42277</v>
      </c>
      <c r="C548" s="38" t="s">
        <v>64</v>
      </c>
      <c r="D548" s="22">
        <v>742.4</v>
      </c>
      <c r="E548" s="23">
        <f t="shared" si="89"/>
        <v>87</v>
      </c>
      <c r="F548" s="22">
        <f t="shared" si="90"/>
        <v>538.24</v>
      </c>
      <c r="G548" s="22">
        <f t="shared" si="91"/>
        <v>204.15999999999997</v>
      </c>
      <c r="H548" s="29">
        <v>12</v>
      </c>
      <c r="I548" s="24">
        <v>0.1</v>
      </c>
      <c r="J548" s="22">
        <f t="shared" si="92"/>
        <v>74.239999999999995</v>
      </c>
    </row>
    <row r="549" spans="2:10" x14ac:dyDescent="0.25">
      <c r="B549" s="39">
        <v>42277</v>
      </c>
      <c r="C549" s="38" t="s">
        <v>64</v>
      </c>
      <c r="D549" s="22">
        <v>742.4</v>
      </c>
      <c r="E549" s="23">
        <f t="shared" si="89"/>
        <v>87</v>
      </c>
      <c r="F549" s="22">
        <f t="shared" si="90"/>
        <v>538.24</v>
      </c>
      <c r="G549" s="22">
        <f t="shared" si="91"/>
        <v>204.15999999999997</v>
      </c>
      <c r="H549" s="29">
        <v>12</v>
      </c>
      <c r="I549" s="24">
        <v>0.1</v>
      </c>
      <c r="J549" s="22">
        <f t="shared" si="92"/>
        <v>74.239999999999995</v>
      </c>
    </row>
    <row r="550" spans="2:10" x14ac:dyDescent="0.25">
      <c r="B550" s="39">
        <v>42277</v>
      </c>
      <c r="C550" s="38" t="s">
        <v>64</v>
      </c>
      <c r="D550" s="22">
        <v>742.4</v>
      </c>
      <c r="E550" s="23">
        <f t="shared" si="89"/>
        <v>87</v>
      </c>
      <c r="F550" s="22">
        <f t="shared" si="90"/>
        <v>538.24</v>
      </c>
      <c r="G550" s="22">
        <f t="shared" si="91"/>
        <v>204.15999999999997</v>
      </c>
      <c r="H550" s="29">
        <v>12</v>
      </c>
      <c r="I550" s="24">
        <v>0.1</v>
      </c>
      <c r="J550" s="22">
        <f t="shared" si="92"/>
        <v>74.239999999999995</v>
      </c>
    </row>
    <row r="551" spans="2:10" x14ac:dyDescent="0.25">
      <c r="B551" s="39">
        <v>42277</v>
      </c>
      <c r="C551" s="38" t="s">
        <v>64</v>
      </c>
      <c r="D551" s="22">
        <v>742.4</v>
      </c>
      <c r="E551" s="23">
        <f t="shared" si="89"/>
        <v>87</v>
      </c>
      <c r="F551" s="22">
        <f t="shared" si="90"/>
        <v>538.24</v>
      </c>
      <c r="G551" s="22">
        <f t="shared" si="91"/>
        <v>204.15999999999997</v>
      </c>
      <c r="H551" s="29">
        <v>12</v>
      </c>
      <c r="I551" s="24">
        <v>0.1</v>
      </c>
      <c r="J551" s="22">
        <f t="shared" si="92"/>
        <v>74.239999999999995</v>
      </c>
    </row>
    <row r="552" spans="2:10" x14ac:dyDescent="0.25">
      <c r="B552" s="39">
        <v>42277</v>
      </c>
      <c r="C552" s="38" t="s">
        <v>64</v>
      </c>
      <c r="D552" s="22">
        <v>742.4</v>
      </c>
      <c r="E552" s="23">
        <f t="shared" si="89"/>
        <v>87</v>
      </c>
      <c r="F552" s="22">
        <f t="shared" si="90"/>
        <v>538.24</v>
      </c>
      <c r="G552" s="22">
        <f t="shared" si="91"/>
        <v>204.15999999999997</v>
      </c>
      <c r="H552" s="29">
        <v>12</v>
      </c>
      <c r="I552" s="24">
        <v>0.1</v>
      </c>
      <c r="J552" s="22">
        <f t="shared" si="92"/>
        <v>74.239999999999995</v>
      </c>
    </row>
    <row r="553" spans="2:10" x14ac:dyDescent="0.25">
      <c r="B553" s="39">
        <v>42277</v>
      </c>
      <c r="C553" s="38" t="s">
        <v>64</v>
      </c>
      <c r="D553" s="22">
        <v>742.4</v>
      </c>
      <c r="E553" s="23">
        <f t="shared" si="89"/>
        <v>87</v>
      </c>
      <c r="F553" s="22">
        <f t="shared" si="90"/>
        <v>538.24</v>
      </c>
      <c r="G553" s="22">
        <f t="shared" si="91"/>
        <v>204.15999999999997</v>
      </c>
      <c r="H553" s="29">
        <v>12</v>
      </c>
      <c r="I553" s="24">
        <v>0.1</v>
      </c>
      <c r="J553" s="22">
        <f t="shared" si="92"/>
        <v>74.239999999999995</v>
      </c>
    </row>
    <row r="554" spans="2:10" x14ac:dyDescent="0.25">
      <c r="B554" s="39">
        <v>42277</v>
      </c>
      <c r="C554" s="38" t="s">
        <v>64</v>
      </c>
      <c r="D554" s="22">
        <v>742.4</v>
      </c>
      <c r="E554" s="23">
        <f t="shared" si="89"/>
        <v>87</v>
      </c>
      <c r="F554" s="22">
        <f t="shared" si="90"/>
        <v>538.24</v>
      </c>
      <c r="G554" s="22">
        <f t="shared" si="91"/>
        <v>204.15999999999997</v>
      </c>
      <c r="H554" s="29">
        <v>12</v>
      </c>
      <c r="I554" s="24">
        <v>0.1</v>
      </c>
      <c r="J554" s="22">
        <f t="shared" si="92"/>
        <v>74.239999999999995</v>
      </c>
    </row>
    <row r="555" spans="2:10" x14ac:dyDescent="0.25">
      <c r="B555" s="39">
        <v>42277</v>
      </c>
      <c r="C555" s="38" t="s">
        <v>64</v>
      </c>
      <c r="D555" s="22">
        <v>742.4</v>
      </c>
      <c r="E555" s="23">
        <f t="shared" si="89"/>
        <v>87</v>
      </c>
      <c r="F555" s="22">
        <f t="shared" si="90"/>
        <v>538.24</v>
      </c>
      <c r="G555" s="22">
        <f t="shared" si="91"/>
        <v>204.15999999999997</v>
      </c>
      <c r="H555" s="29">
        <v>12</v>
      </c>
      <c r="I555" s="24">
        <v>0.1</v>
      </c>
      <c r="J555" s="22">
        <f t="shared" si="92"/>
        <v>74.239999999999995</v>
      </c>
    </row>
    <row r="556" spans="2:10" x14ac:dyDescent="0.25">
      <c r="B556" s="39">
        <v>42277</v>
      </c>
      <c r="C556" s="38" t="s">
        <v>64</v>
      </c>
      <c r="D556" s="22">
        <v>742.4</v>
      </c>
      <c r="E556" s="23">
        <f t="shared" si="89"/>
        <v>87</v>
      </c>
      <c r="F556" s="22">
        <f t="shared" si="90"/>
        <v>538.24</v>
      </c>
      <c r="G556" s="22">
        <f t="shared" si="91"/>
        <v>204.15999999999997</v>
      </c>
      <c r="H556" s="29">
        <v>12</v>
      </c>
      <c r="I556" s="24">
        <v>0.1</v>
      </c>
      <c r="J556" s="22">
        <f t="shared" si="92"/>
        <v>74.239999999999995</v>
      </c>
    </row>
    <row r="557" spans="2:10" x14ac:dyDescent="0.25">
      <c r="B557" s="39">
        <v>42277</v>
      </c>
      <c r="C557" s="38" t="s">
        <v>64</v>
      </c>
      <c r="D557" s="22">
        <v>742.4</v>
      </c>
      <c r="E557" s="23">
        <f t="shared" si="89"/>
        <v>87</v>
      </c>
      <c r="F557" s="22">
        <f t="shared" si="90"/>
        <v>538.24</v>
      </c>
      <c r="G557" s="22">
        <f t="shared" si="91"/>
        <v>204.15999999999997</v>
      </c>
      <c r="H557" s="29">
        <v>12</v>
      </c>
      <c r="I557" s="24">
        <v>0.1</v>
      </c>
      <c r="J557" s="22">
        <f t="shared" si="92"/>
        <v>74.239999999999995</v>
      </c>
    </row>
    <row r="558" spans="2:10" x14ac:dyDescent="0.25">
      <c r="B558" s="39">
        <v>42277</v>
      </c>
      <c r="C558" s="38" t="s">
        <v>64</v>
      </c>
      <c r="D558" s="22">
        <v>742.4</v>
      </c>
      <c r="E558" s="23">
        <f t="shared" si="89"/>
        <v>87</v>
      </c>
      <c r="F558" s="22">
        <f t="shared" si="90"/>
        <v>538.24</v>
      </c>
      <c r="G558" s="22">
        <f t="shared" si="91"/>
        <v>204.15999999999997</v>
      </c>
      <c r="H558" s="29">
        <v>12</v>
      </c>
      <c r="I558" s="24">
        <v>0.1</v>
      </c>
      <c r="J558" s="22">
        <f t="shared" si="92"/>
        <v>74.239999999999995</v>
      </c>
    </row>
    <row r="559" spans="2:10" x14ac:dyDescent="0.25">
      <c r="B559" s="39">
        <v>42277</v>
      </c>
      <c r="C559" s="38" t="s">
        <v>64</v>
      </c>
      <c r="D559" s="22">
        <v>742.4</v>
      </c>
      <c r="E559" s="23">
        <f t="shared" si="89"/>
        <v>87</v>
      </c>
      <c r="F559" s="22">
        <f t="shared" si="90"/>
        <v>538.24</v>
      </c>
      <c r="G559" s="22">
        <f t="shared" si="91"/>
        <v>204.15999999999997</v>
      </c>
      <c r="H559" s="29">
        <v>12</v>
      </c>
      <c r="I559" s="24">
        <v>0.1</v>
      </c>
      <c r="J559" s="22">
        <f t="shared" si="92"/>
        <v>74.239999999999995</v>
      </c>
    </row>
    <row r="560" spans="2:10" x14ac:dyDescent="0.25">
      <c r="B560" s="39">
        <v>42277</v>
      </c>
      <c r="C560" s="38" t="s">
        <v>64</v>
      </c>
      <c r="D560" s="22">
        <v>742.4</v>
      </c>
      <c r="E560" s="23">
        <f t="shared" si="89"/>
        <v>87</v>
      </c>
      <c r="F560" s="22">
        <f t="shared" si="90"/>
        <v>538.24</v>
      </c>
      <c r="G560" s="22">
        <f t="shared" si="91"/>
        <v>204.15999999999997</v>
      </c>
      <c r="H560" s="29">
        <v>12</v>
      </c>
      <c r="I560" s="24">
        <v>0.1</v>
      </c>
      <c r="J560" s="22">
        <f t="shared" si="92"/>
        <v>74.239999999999995</v>
      </c>
    </row>
    <row r="561" spans="2:10" x14ac:dyDescent="0.25">
      <c r="B561" s="39">
        <v>42277</v>
      </c>
      <c r="C561" s="38" t="s">
        <v>64</v>
      </c>
      <c r="D561" s="22">
        <v>742.4</v>
      </c>
      <c r="E561" s="23">
        <f t="shared" si="89"/>
        <v>87</v>
      </c>
      <c r="F561" s="22">
        <f t="shared" si="90"/>
        <v>538.24</v>
      </c>
      <c r="G561" s="22">
        <f t="shared" si="91"/>
        <v>204.15999999999997</v>
      </c>
      <c r="H561" s="29">
        <v>12</v>
      </c>
      <c r="I561" s="24">
        <v>0.1</v>
      </c>
      <c r="J561" s="22">
        <f t="shared" si="92"/>
        <v>74.239999999999995</v>
      </c>
    </row>
    <row r="562" spans="2:10" x14ac:dyDescent="0.25">
      <c r="B562" s="39">
        <v>42277</v>
      </c>
      <c r="C562" s="38" t="s">
        <v>64</v>
      </c>
      <c r="D562" s="22">
        <v>742.4</v>
      </c>
      <c r="E562" s="23">
        <f t="shared" si="89"/>
        <v>87</v>
      </c>
      <c r="F562" s="22">
        <f t="shared" si="90"/>
        <v>538.24</v>
      </c>
      <c r="G562" s="22">
        <f t="shared" si="91"/>
        <v>204.15999999999997</v>
      </c>
      <c r="H562" s="29">
        <v>12</v>
      </c>
      <c r="I562" s="24">
        <v>0.1</v>
      </c>
      <c r="J562" s="22">
        <f t="shared" si="92"/>
        <v>74.239999999999995</v>
      </c>
    </row>
    <row r="563" spans="2:10" x14ac:dyDescent="0.25">
      <c r="B563" s="39">
        <v>42277</v>
      </c>
      <c r="C563" s="38" t="s">
        <v>64</v>
      </c>
      <c r="D563" s="22">
        <v>742.4</v>
      </c>
      <c r="E563" s="23">
        <f t="shared" si="89"/>
        <v>87</v>
      </c>
      <c r="F563" s="22">
        <f t="shared" si="90"/>
        <v>538.24</v>
      </c>
      <c r="G563" s="22">
        <f t="shared" si="91"/>
        <v>204.15999999999997</v>
      </c>
      <c r="H563" s="29">
        <v>12</v>
      </c>
      <c r="I563" s="24">
        <v>0.1</v>
      </c>
      <c r="J563" s="22">
        <f t="shared" si="92"/>
        <v>74.239999999999995</v>
      </c>
    </row>
    <row r="564" spans="2:10" x14ac:dyDescent="0.25">
      <c r="B564" s="39">
        <v>42277</v>
      </c>
      <c r="C564" s="38" t="s">
        <v>64</v>
      </c>
      <c r="D564" s="22">
        <v>742.4</v>
      </c>
      <c r="E564" s="23">
        <f t="shared" si="89"/>
        <v>87</v>
      </c>
      <c r="F564" s="22">
        <f t="shared" si="90"/>
        <v>538.24</v>
      </c>
      <c r="G564" s="22">
        <f t="shared" si="91"/>
        <v>204.15999999999997</v>
      </c>
      <c r="H564" s="29">
        <v>12</v>
      </c>
      <c r="I564" s="24">
        <v>0.1</v>
      </c>
      <c r="J564" s="22">
        <f t="shared" si="92"/>
        <v>74.239999999999995</v>
      </c>
    </row>
    <row r="565" spans="2:10" x14ac:dyDescent="0.25">
      <c r="B565" s="39">
        <v>42277</v>
      </c>
      <c r="C565" s="38" t="s">
        <v>64</v>
      </c>
      <c r="D565" s="22">
        <v>742.4</v>
      </c>
      <c r="E565" s="23">
        <f t="shared" si="89"/>
        <v>87</v>
      </c>
      <c r="F565" s="22">
        <f t="shared" si="90"/>
        <v>538.24</v>
      </c>
      <c r="G565" s="22">
        <f t="shared" si="91"/>
        <v>204.15999999999997</v>
      </c>
      <c r="H565" s="29">
        <v>12</v>
      </c>
      <c r="I565" s="24">
        <v>0.1</v>
      </c>
      <c r="J565" s="22">
        <f t="shared" si="92"/>
        <v>74.239999999999995</v>
      </c>
    </row>
    <row r="566" spans="2:10" x14ac:dyDescent="0.25">
      <c r="B566" s="39">
        <v>42277</v>
      </c>
      <c r="C566" s="38" t="s">
        <v>64</v>
      </c>
      <c r="D566" s="22">
        <v>742.4</v>
      </c>
      <c r="E566" s="23">
        <f t="shared" si="89"/>
        <v>87</v>
      </c>
      <c r="F566" s="22">
        <f t="shared" si="90"/>
        <v>538.24</v>
      </c>
      <c r="G566" s="22">
        <f t="shared" si="91"/>
        <v>204.15999999999997</v>
      </c>
      <c r="H566" s="29">
        <v>12</v>
      </c>
      <c r="I566" s="24">
        <v>0.1</v>
      </c>
      <c r="J566" s="22">
        <f t="shared" si="92"/>
        <v>74.239999999999995</v>
      </c>
    </row>
    <row r="567" spans="2:10" x14ac:dyDescent="0.25">
      <c r="B567" s="39">
        <v>42277</v>
      </c>
      <c r="C567" s="38" t="s">
        <v>64</v>
      </c>
      <c r="D567" s="22">
        <v>742.4</v>
      </c>
      <c r="E567" s="23">
        <f t="shared" si="89"/>
        <v>87</v>
      </c>
      <c r="F567" s="22">
        <f t="shared" si="90"/>
        <v>538.24</v>
      </c>
      <c r="G567" s="22">
        <f t="shared" si="91"/>
        <v>204.15999999999997</v>
      </c>
      <c r="H567" s="29">
        <v>12</v>
      </c>
      <c r="I567" s="24">
        <v>0.1</v>
      </c>
      <c r="J567" s="22">
        <f t="shared" si="92"/>
        <v>74.239999999999995</v>
      </c>
    </row>
    <row r="568" spans="2:10" x14ac:dyDescent="0.25">
      <c r="B568" s="39">
        <v>42614</v>
      </c>
      <c r="C568" s="38" t="s">
        <v>64</v>
      </c>
      <c r="D568" s="22">
        <v>808.52</v>
      </c>
      <c r="E568" s="23">
        <f>4+12+12+12+12+12+12</f>
        <v>76</v>
      </c>
      <c r="F568" s="22">
        <f t="shared" si="90"/>
        <v>512.0626666666667</v>
      </c>
      <c r="G568" s="22">
        <f t="shared" si="91"/>
        <v>296.45733333333328</v>
      </c>
      <c r="H568" s="29">
        <v>12</v>
      </c>
      <c r="I568" s="24">
        <v>0.1</v>
      </c>
      <c r="J568" s="22">
        <f t="shared" si="92"/>
        <v>80.852000000000004</v>
      </c>
    </row>
    <row r="569" spans="2:10" x14ac:dyDescent="0.25">
      <c r="B569" s="39">
        <v>42614</v>
      </c>
      <c r="C569" s="38" t="s">
        <v>64</v>
      </c>
      <c r="D569" s="22">
        <v>808.52</v>
      </c>
      <c r="E569" s="23">
        <f t="shared" ref="E569:E627" si="93">4+12+12+12+12+12+12</f>
        <v>76</v>
      </c>
      <c r="F569" s="22">
        <f t="shared" ref="F569:F632" si="94">IF((((D569*I569)/12)*E569)&gt;D569,D569,((D569*I569)/12)*E569)</f>
        <v>512.0626666666667</v>
      </c>
      <c r="G569" s="22">
        <f t="shared" ref="G569:G632" si="95">IF(D569-F569&lt;0,0,D569-F569)</f>
        <v>296.45733333333328</v>
      </c>
      <c r="H569" s="29">
        <v>12</v>
      </c>
      <c r="I569" s="24">
        <v>0.1</v>
      </c>
      <c r="J569" s="22">
        <f t="shared" ref="J569:J632" si="96">IF(G569&lt;((D569*I569)/12)*H569,G569,((D569*I569)/12)*H569)</f>
        <v>80.852000000000004</v>
      </c>
    </row>
    <row r="570" spans="2:10" x14ac:dyDescent="0.25">
      <c r="B570" s="39">
        <v>42614</v>
      </c>
      <c r="C570" s="38" t="s">
        <v>64</v>
      </c>
      <c r="D570" s="22">
        <v>808.52</v>
      </c>
      <c r="E570" s="23">
        <f t="shared" si="93"/>
        <v>76</v>
      </c>
      <c r="F570" s="22">
        <f t="shared" si="94"/>
        <v>512.0626666666667</v>
      </c>
      <c r="G570" s="22">
        <f t="shared" si="95"/>
        <v>296.45733333333328</v>
      </c>
      <c r="H570" s="29">
        <v>12</v>
      </c>
      <c r="I570" s="24">
        <v>0.1</v>
      </c>
      <c r="J570" s="22">
        <f t="shared" si="96"/>
        <v>80.852000000000004</v>
      </c>
    </row>
    <row r="571" spans="2:10" x14ac:dyDescent="0.25">
      <c r="B571" s="39">
        <v>42614</v>
      </c>
      <c r="C571" s="38" t="s">
        <v>64</v>
      </c>
      <c r="D571" s="22">
        <v>808.52</v>
      </c>
      <c r="E571" s="23">
        <f t="shared" si="93"/>
        <v>76</v>
      </c>
      <c r="F571" s="22">
        <f t="shared" si="94"/>
        <v>512.0626666666667</v>
      </c>
      <c r="G571" s="22">
        <f t="shared" si="95"/>
        <v>296.45733333333328</v>
      </c>
      <c r="H571" s="29">
        <v>12</v>
      </c>
      <c r="I571" s="24">
        <v>0.1</v>
      </c>
      <c r="J571" s="22">
        <f t="shared" si="96"/>
        <v>80.852000000000004</v>
      </c>
    </row>
    <row r="572" spans="2:10" x14ac:dyDescent="0.25">
      <c r="B572" s="39">
        <v>42614</v>
      </c>
      <c r="C572" s="38" t="s">
        <v>64</v>
      </c>
      <c r="D572" s="22">
        <v>808.52</v>
      </c>
      <c r="E572" s="23">
        <f t="shared" si="93"/>
        <v>76</v>
      </c>
      <c r="F572" s="22">
        <f t="shared" si="94"/>
        <v>512.0626666666667</v>
      </c>
      <c r="G572" s="22">
        <f t="shared" si="95"/>
        <v>296.45733333333328</v>
      </c>
      <c r="H572" s="29">
        <v>12</v>
      </c>
      <c r="I572" s="24">
        <v>0.1</v>
      </c>
      <c r="J572" s="22">
        <f t="shared" si="96"/>
        <v>80.852000000000004</v>
      </c>
    </row>
    <row r="573" spans="2:10" x14ac:dyDescent="0.25">
      <c r="B573" s="39">
        <v>42614</v>
      </c>
      <c r="C573" s="38" t="s">
        <v>64</v>
      </c>
      <c r="D573" s="22">
        <v>808.52</v>
      </c>
      <c r="E573" s="23">
        <f t="shared" si="93"/>
        <v>76</v>
      </c>
      <c r="F573" s="22">
        <f t="shared" si="94"/>
        <v>512.0626666666667</v>
      </c>
      <c r="G573" s="22">
        <f t="shared" si="95"/>
        <v>296.45733333333328</v>
      </c>
      <c r="H573" s="29">
        <v>12</v>
      </c>
      <c r="I573" s="24">
        <v>0.1</v>
      </c>
      <c r="J573" s="22">
        <f t="shared" si="96"/>
        <v>80.852000000000004</v>
      </c>
    </row>
    <row r="574" spans="2:10" x14ac:dyDescent="0.25">
      <c r="B574" s="39">
        <v>42614</v>
      </c>
      <c r="C574" s="38" t="s">
        <v>64</v>
      </c>
      <c r="D574" s="22">
        <v>808.52</v>
      </c>
      <c r="E574" s="23">
        <f t="shared" si="93"/>
        <v>76</v>
      </c>
      <c r="F574" s="22">
        <f t="shared" si="94"/>
        <v>512.0626666666667</v>
      </c>
      <c r="G574" s="22">
        <f t="shared" si="95"/>
        <v>296.45733333333328</v>
      </c>
      <c r="H574" s="29">
        <v>12</v>
      </c>
      <c r="I574" s="24">
        <v>0.1</v>
      </c>
      <c r="J574" s="22">
        <f t="shared" si="96"/>
        <v>80.852000000000004</v>
      </c>
    </row>
    <row r="575" spans="2:10" x14ac:dyDescent="0.25">
      <c r="B575" s="39">
        <v>42614</v>
      </c>
      <c r="C575" s="38" t="s">
        <v>64</v>
      </c>
      <c r="D575" s="22">
        <v>808.52</v>
      </c>
      <c r="E575" s="23">
        <f t="shared" si="93"/>
        <v>76</v>
      </c>
      <c r="F575" s="22">
        <f t="shared" si="94"/>
        <v>512.0626666666667</v>
      </c>
      <c r="G575" s="22">
        <f t="shared" si="95"/>
        <v>296.45733333333328</v>
      </c>
      <c r="H575" s="29">
        <v>12</v>
      </c>
      <c r="I575" s="24">
        <v>0.1</v>
      </c>
      <c r="J575" s="22">
        <f t="shared" si="96"/>
        <v>80.852000000000004</v>
      </c>
    </row>
    <row r="576" spans="2:10" x14ac:dyDescent="0.25">
      <c r="B576" s="39">
        <v>42614</v>
      </c>
      <c r="C576" s="38" t="s">
        <v>64</v>
      </c>
      <c r="D576" s="22">
        <v>808.52</v>
      </c>
      <c r="E576" s="23">
        <f t="shared" si="93"/>
        <v>76</v>
      </c>
      <c r="F576" s="22">
        <f t="shared" si="94"/>
        <v>512.0626666666667</v>
      </c>
      <c r="G576" s="22">
        <f t="shared" si="95"/>
        <v>296.45733333333328</v>
      </c>
      <c r="H576" s="29">
        <v>12</v>
      </c>
      <c r="I576" s="24">
        <v>0.1</v>
      </c>
      <c r="J576" s="22">
        <f t="shared" si="96"/>
        <v>80.852000000000004</v>
      </c>
    </row>
    <row r="577" spans="2:10" x14ac:dyDescent="0.25">
      <c r="B577" s="39">
        <v>42614</v>
      </c>
      <c r="C577" s="38" t="s">
        <v>64</v>
      </c>
      <c r="D577" s="22">
        <v>808.52</v>
      </c>
      <c r="E577" s="23">
        <f t="shared" si="93"/>
        <v>76</v>
      </c>
      <c r="F577" s="22">
        <f t="shared" si="94"/>
        <v>512.0626666666667</v>
      </c>
      <c r="G577" s="22">
        <f t="shared" si="95"/>
        <v>296.45733333333328</v>
      </c>
      <c r="H577" s="29">
        <v>12</v>
      </c>
      <c r="I577" s="24">
        <v>0.1</v>
      </c>
      <c r="J577" s="22">
        <f t="shared" si="96"/>
        <v>80.852000000000004</v>
      </c>
    </row>
    <row r="578" spans="2:10" x14ac:dyDescent="0.25">
      <c r="B578" s="39">
        <v>42614</v>
      </c>
      <c r="C578" s="38" t="s">
        <v>64</v>
      </c>
      <c r="D578" s="22">
        <v>808.52</v>
      </c>
      <c r="E578" s="23">
        <f t="shared" si="93"/>
        <v>76</v>
      </c>
      <c r="F578" s="22">
        <f t="shared" si="94"/>
        <v>512.0626666666667</v>
      </c>
      <c r="G578" s="22">
        <f t="shared" si="95"/>
        <v>296.45733333333328</v>
      </c>
      <c r="H578" s="29">
        <v>12</v>
      </c>
      <c r="I578" s="24">
        <v>0.1</v>
      </c>
      <c r="J578" s="22">
        <f t="shared" si="96"/>
        <v>80.852000000000004</v>
      </c>
    </row>
    <row r="579" spans="2:10" x14ac:dyDescent="0.25">
      <c r="B579" s="39">
        <v>42614</v>
      </c>
      <c r="C579" s="38" t="s">
        <v>64</v>
      </c>
      <c r="D579" s="22">
        <v>808.52</v>
      </c>
      <c r="E579" s="23">
        <f t="shared" si="93"/>
        <v>76</v>
      </c>
      <c r="F579" s="22">
        <f t="shared" si="94"/>
        <v>512.0626666666667</v>
      </c>
      <c r="G579" s="22">
        <f t="shared" si="95"/>
        <v>296.45733333333328</v>
      </c>
      <c r="H579" s="29">
        <v>12</v>
      </c>
      <c r="I579" s="24">
        <v>0.1</v>
      </c>
      <c r="J579" s="22">
        <f t="shared" si="96"/>
        <v>80.852000000000004</v>
      </c>
    </row>
    <row r="580" spans="2:10" x14ac:dyDescent="0.25">
      <c r="B580" s="39">
        <v>42614</v>
      </c>
      <c r="C580" s="38" t="s">
        <v>64</v>
      </c>
      <c r="D580" s="22">
        <v>808.52</v>
      </c>
      <c r="E580" s="23">
        <f t="shared" si="93"/>
        <v>76</v>
      </c>
      <c r="F580" s="22">
        <f t="shared" si="94"/>
        <v>512.0626666666667</v>
      </c>
      <c r="G580" s="22">
        <f t="shared" si="95"/>
        <v>296.45733333333328</v>
      </c>
      <c r="H580" s="29">
        <v>12</v>
      </c>
      <c r="I580" s="24">
        <v>0.1</v>
      </c>
      <c r="J580" s="22">
        <f t="shared" si="96"/>
        <v>80.852000000000004</v>
      </c>
    </row>
    <row r="581" spans="2:10" x14ac:dyDescent="0.25">
      <c r="B581" s="39">
        <v>42614</v>
      </c>
      <c r="C581" s="38" t="s">
        <v>64</v>
      </c>
      <c r="D581" s="22">
        <v>808.52</v>
      </c>
      <c r="E581" s="23">
        <f t="shared" si="93"/>
        <v>76</v>
      </c>
      <c r="F581" s="22">
        <f t="shared" si="94"/>
        <v>512.0626666666667</v>
      </c>
      <c r="G581" s="22">
        <f t="shared" si="95"/>
        <v>296.45733333333328</v>
      </c>
      <c r="H581" s="29">
        <v>12</v>
      </c>
      <c r="I581" s="24">
        <v>0.1</v>
      </c>
      <c r="J581" s="22">
        <f t="shared" si="96"/>
        <v>80.852000000000004</v>
      </c>
    </row>
    <row r="582" spans="2:10" x14ac:dyDescent="0.25">
      <c r="B582" s="39">
        <v>42614</v>
      </c>
      <c r="C582" s="38" t="s">
        <v>64</v>
      </c>
      <c r="D582" s="22">
        <v>808.52</v>
      </c>
      <c r="E582" s="23">
        <f t="shared" si="93"/>
        <v>76</v>
      </c>
      <c r="F582" s="22">
        <f t="shared" si="94"/>
        <v>512.0626666666667</v>
      </c>
      <c r="G582" s="22">
        <f t="shared" si="95"/>
        <v>296.45733333333328</v>
      </c>
      <c r="H582" s="29">
        <v>12</v>
      </c>
      <c r="I582" s="24">
        <v>0.1</v>
      </c>
      <c r="J582" s="22">
        <f t="shared" si="96"/>
        <v>80.852000000000004</v>
      </c>
    </row>
    <row r="583" spans="2:10" x14ac:dyDescent="0.25">
      <c r="B583" s="39">
        <v>42614</v>
      </c>
      <c r="C583" s="38" t="s">
        <v>64</v>
      </c>
      <c r="D583" s="22">
        <v>808.52</v>
      </c>
      <c r="E583" s="23">
        <f t="shared" si="93"/>
        <v>76</v>
      </c>
      <c r="F583" s="22">
        <f t="shared" si="94"/>
        <v>512.0626666666667</v>
      </c>
      <c r="G583" s="22">
        <f t="shared" si="95"/>
        <v>296.45733333333328</v>
      </c>
      <c r="H583" s="29">
        <v>12</v>
      </c>
      <c r="I583" s="24">
        <v>0.1</v>
      </c>
      <c r="J583" s="22">
        <f t="shared" si="96"/>
        <v>80.852000000000004</v>
      </c>
    </row>
    <row r="584" spans="2:10" x14ac:dyDescent="0.25">
      <c r="B584" s="39">
        <v>42614</v>
      </c>
      <c r="C584" s="38" t="s">
        <v>64</v>
      </c>
      <c r="D584" s="22">
        <v>808.52</v>
      </c>
      <c r="E584" s="23">
        <f t="shared" si="93"/>
        <v>76</v>
      </c>
      <c r="F584" s="22">
        <f t="shared" si="94"/>
        <v>512.0626666666667</v>
      </c>
      <c r="G584" s="22">
        <f t="shared" si="95"/>
        <v>296.45733333333328</v>
      </c>
      <c r="H584" s="29">
        <v>12</v>
      </c>
      <c r="I584" s="24">
        <v>0.1</v>
      </c>
      <c r="J584" s="22">
        <f t="shared" si="96"/>
        <v>80.852000000000004</v>
      </c>
    </row>
    <row r="585" spans="2:10" x14ac:dyDescent="0.25">
      <c r="B585" s="39">
        <v>42614</v>
      </c>
      <c r="C585" s="38" t="s">
        <v>64</v>
      </c>
      <c r="D585" s="22">
        <v>808.52</v>
      </c>
      <c r="E585" s="23">
        <f t="shared" si="93"/>
        <v>76</v>
      </c>
      <c r="F585" s="22">
        <f t="shared" si="94"/>
        <v>512.0626666666667</v>
      </c>
      <c r="G585" s="22">
        <f t="shared" si="95"/>
        <v>296.45733333333328</v>
      </c>
      <c r="H585" s="29">
        <v>12</v>
      </c>
      <c r="I585" s="24">
        <v>0.1</v>
      </c>
      <c r="J585" s="22">
        <f t="shared" si="96"/>
        <v>80.852000000000004</v>
      </c>
    </row>
    <row r="586" spans="2:10" x14ac:dyDescent="0.25">
      <c r="B586" s="39">
        <v>42614</v>
      </c>
      <c r="C586" s="38" t="s">
        <v>64</v>
      </c>
      <c r="D586" s="22">
        <v>808.52</v>
      </c>
      <c r="E586" s="23">
        <f t="shared" si="93"/>
        <v>76</v>
      </c>
      <c r="F586" s="22">
        <f t="shared" si="94"/>
        <v>512.0626666666667</v>
      </c>
      <c r="G586" s="22">
        <f t="shared" si="95"/>
        <v>296.45733333333328</v>
      </c>
      <c r="H586" s="29">
        <v>12</v>
      </c>
      <c r="I586" s="24">
        <v>0.1</v>
      </c>
      <c r="J586" s="22">
        <f t="shared" si="96"/>
        <v>80.852000000000004</v>
      </c>
    </row>
    <row r="587" spans="2:10" x14ac:dyDescent="0.25">
      <c r="B587" s="39">
        <v>42614</v>
      </c>
      <c r="C587" s="38" t="s">
        <v>64</v>
      </c>
      <c r="D587" s="22">
        <v>808.52</v>
      </c>
      <c r="E587" s="23">
        <f t="shared" si="93"/>
        <v>76</v>
      </c>
      <c r="F587" s="22">
        <f t="shared" si="94"/>
        <v>512.0626666666667</v>
      </c>
      <c r="G587" s="22">
        <f t="shared" si="95"/>
        <v>296.45733333333328</v>
      </c>
      <c r="H587" s="29">
        <v>12</v>
      </c>
      <c r="I587" s="24">
        <v>0.1</v>
      </c>
      <c r="J587" s="22">
        <f t="shared" si="96"/>
        <v>80.852000000000004</v>
      </c>
    </row>
    <row r="588" spans="2:10" x14ac:dyDescent="0.25">
      <c r="B588" s="39">
        <v>42614</v>
      </c>
      <c r="C588" s="38" t="s">
        <v>64</v>
      </c>
      <c r="D588" s="22">
        <v>808.52</v>
      </c>
      <c r="E588" s="23">
        <f t="shared" si="93"/>
        <v>76</v>
      </c>
      <c r="F588" s="22">
        <f t="shared" si="94"/>
        <v>512.0626666666667</v>
      </c>
      <c r="G588" s="22">
        <f t="shared" si="95"/>
        <v>296.45733333333328</v>
      </c>
      <c r="H588" s="29">
        <v>12</v>
      </c>
      <c r="I588" s="24">
        <v>0.1</v>
      </c>
      <c r="J588" s="22">
        <f t="shared" si="96"/>
        <v>80.852000000000004</v>
      </c>
    </row>
    <row r="589" spans="2:10" x14ac:dyDescent="0.25">
      <c r="B589" s="39">
        <v>42614</v>
      </c>
      <c r="C589" s="38" t="s">
        <v>64</v>
      </c>
      <c r="D589" s="22">
        <v>808.52</v>
      </c>
      <c r="E589" s="23">
        <f t="shared" si="93"/>
        <v>76</v>
      </c>
      <c r="F589" s="22">
        <f t="shared" si="94"/>
        <v>512.0626666666667</v>
      </c>
      <c r="G589" s="22">
        <f t="shared" si="95"/>
        <v>296.45733333333328</v>
      </c>
      <c r="H589" s="29">
        <v>12</v>
      </c>
      <c r="I589" s="24">
        <v>0.1</v>
      </c>
      <c r="J589" s="22">
        <f t="shared" si="96"/>
        <v>80.852000000000004</v>
      </c>
    </row>
    <row r="590" spans="2:10" x14ac:dyDescent="0.25">
      <c r="B590" s="39">
        <v>42614</v>
      </c>
      <c r="C590" s="38" t="s">
        <v>64</v>
      </c>
      <c r="D590" s="22">
        <v>808.52</v>
      </c>
      <c r="E590" s="23">
        <f t="shared" si="93"/>
        <v>76</v>
      </c>
      <c r="F590" s="22">
        <f t="shared" si="94"/>
        <v>512.0626666666667</v>
      </c>
      <c r="G590" s="22">
        <f t="shared" si="95"/>
        <v>296.45733333333328</v>
      </c>
      <c r="H590" s="29">
        <v>12</v>
      </c>
      <c r="I590" s="24">
        <v>0.1</v>
      </c>
      <c r="J590" s="22">
        <f t="shared" si="96"/>
        <v>80.852000000000004</v>
      </c>
    </row>
    <row r="591" spans="2:10" x14ac:dyDescent="0.25">
      <c r="B591" s="39">
        <v>42614</v>
      </c>
      <c r="C591" s="38" t="s">
        <v>64</v>
      </c>
      <c r="D591" s="22">
        <v>808.52</v>
      </c>
      <c r="E591" s="23">
        <f t="shared" si="93"/>
        <v>76</v>
      </c>
      <c r="F591" s="22">
        <f t="shared" si="94"/>
        <v>512.0626666666667</v>
      </c>
      <c r="G591" s="22">
        <f t="shared" si="95"/>
        <v>296.45733333333328</v>
      </c>
      <c r="H591" s="29">
        <v>12</v>
      </c>
      <c r="I591" s="24">
        <v>0.1</v>
      </c>
      <c r="J591" s="22">
        <f t="shared" si="96"/>
        <v>80.852000000000004</v>
      </c>
    </row>
    <row r="592" spans="2:10" x14ac:dyDescent="0.25">
      <c r="B592" s="39">
        <v>42614</v>
      </c>
      <c r="C592" s="38" t="s">
        <v>64</v>
      </c>
      <c r="D592" s="22">
        <v>808.52</v>
      </c>
      <c r="E592" s="23">
        <f t="shared" si="93"/>
        <v>76</v>
      </c>
      <c r="F592" s="22">
        <f t="shared" si="94"/>
        <v>512.0626666666667</v>
      </c>
      <c r="G592" s="22">
        <f t="shared" si="95"/>
        <v>296.45733333333328</v>
      </c>
      <c r="H592" s="29">
        <v>12</v>
      </c>
      <c r="I592" s="24">
        <v>0.1</v>
      </c>
      <c r="J592" s="22">
        <f t="shared" si="96"/>
        <v>80.852000000000004</v>
      </c>
    </row>
    <row r="593" spans="2:10" x14ac:dyDescent="0.25">
      <c r="B593" s="39">
        <v>42614</v>
      </c>
      <c r="C593" s="38" t="s">
        <v>64</v>
      </c>
      <c r="D593" s="22">
        <v>808.52</v>
      </c>
      <c r="E593" s="23">
        <f t="shared" si="93"/>
        <v>76</v>
      </c>
      <c r="F593" s="22">
        <f t="shared" si="94"/>
        <v>512.0626666666667</v>
      </c>
      <c r="G593" s="22">
        <f t="shared" si="95"/>
        <v>296.45733333333328</v>
      </c>
      <c r="H593" s="29">
        <v>12</v>
      </c>
      <c r="I593" s="24">
        <v>0.1</v>
      </c>
      <c r="J593" s="22">
        <f t="shared" si="96"/>
        <v>80.852000000000004</v>
      </c>
    </row>
    <row r="594" spans="2:10" x14ac:dyDescent="0.25">
      <c r="B594" s="39">
        <v>42614</v>
      </c>
      <c r="C594" s="38" t="s">
        <v>64</v>
      </c>
      <c r="D594" s="22">
        <v>808.52</v>
      </c>
      <c r="E594" s="23">
        <f t="shared" si="93"/>
        <v>76</v>
      </c>
      <c r="F594" s="22">
        <f t="shared" si="94"/>
        <v>512.0626666666667</v>
      </c>
      <c r="G594" s="22">
        <f t="shared" si="95"/>
        <v>296.45733333333328</v>
      </c>
      <c r="H594" s="29">
        <v>12</v>
      </c>
      <c r="I594" s="24">
        <v>0.1</v>
      </c>
      <c r="J594" s="22">
        <f t="shared" si="96"/>
        <v>80.852000000000004</v>
      </c>
    </row>
    <row r="595" spans="2:10" x14ac:dyDescent="0.25">
      <c r="B595" s="39">
        <v>42614</v>
      </c>
      <c r="C595" s="38" t="s">
        <v>64</v>
      </c>
      <c r="D595" s="22">
        <v>808.52</v>
      </c>
      <c r="E595" s="23">
        <f t="shared" si="93"/>
        <v>76</v>
      </c>
      <c r="F595" s="22">
        <f t="shared" si="94"/>
        <v>512.0626666666667</v>
      </c>
      <c r="G595" s="22">
        <f t="shared" si="95"/>
        <v>296.45733333333328</v>
      </c>
      <c r="H595" s="29">
        <v>12</v>
      </c>
      <c r="I595" s="24">
        <v>0.1</v>
      </c>
      <c r="J595" s="22">
        <f t="shared" si="96"/>
        <v>80.852000000000004</v>
      </c>
    </row>
    <row r="596" spans="2:10" x14ac:dyDescent="0.25">
      <c r="B596" s="39">
        <v>42614</v>
      </c>
      <c r="C596" s="38" t="s">
        <v>64</v>
      </c>
      <c r="D596" s="22">
        <v>808.52</v>
      </c>
      <c r="E596" s="23">
        <f t="shared" si="93"/>
        <v>76</v>
      </c>
      <c r="F596" s="22">
        <f t="shared" si="94"/>
        <v>512.0626666666667</v>
      </c>
      <c r="G596" s="22">
        <f t="shared" si="95"/>
        <v>296.45733333333328</v>
      </c>
      <c r="H596" s="29">
        <v>12</v>
      </c>
      <c r="I596" s="24">
        <v>0.1</v>
      </c>
      <c r="J596" s="22">
        <f t="shared" si="96"/>
        <v>80.852000000000004</v>
      </c>
    </row>
    <row r="597" spans="2:10" x14ac:dyDescent="0.25">
      <c r="B597" s="39">
        <v>42614</v>
      </c>
      <c r="C597" s="38" t="s">
        <v>64</v>
      </c>
      <c r="D597" s="22">
        <v>808.52</v>
      </c>
      <c r="E597" s="23">
        <f t="shared" si="93"/>
        <v>76</v>
      </c>
      <c r="F597" s="22">
        <f t="shared" si="94"/>
        <v>512.0626666666667</v>
      </c>
      <c r="G597" s="22">
        <f t="shared" si="95"/>
        <v>296.45733333333328</v>
      </c>
      <c r="H597" s="29">
        <v>12</v>
      </c>
      <c r="I597" s="24">
        <v>0.1</v>
      </c>
      <c r="J597" s="22">
        <f t="shared" si="96"/>
        <v>80.852000000000004</v>
      </c>
    </row>
    <row r="598" spans="2:10" x14ac:dyDescent="0.25">
      <c r="B598" s="39">
        <v>42614</v>
      </c>
      <c r="C598" s="38" t="s">
        <v>64</v>
      </c>
      <c r="D598" s="22">
        <v>808.52</v>
      </c>
      <c r="E598" s="23">
        <f t="shared" si="93"/>
        <v>76</v>
      </c>
      <c r="F598" s="22">
        <f t="shared" si="94"/>
        <v>512.0626666666667</v>
      </c>
      <c r="G598" s="22">
        <f t="shared" si="95"/>
        <v>296.45733333333328</v>
      </c>
      <c r="H598" s="29">
        <v>12</v>
      </c>
      <c r="I598" s="24">
        <v>0.1</v>
      </c>
      <c r="J598" s="22">
        <f t="shared" si="96"/>
        <v>80.852000000000004</v>
      </c>
    </row>
    <row r="599" spans="2:10" x14ac:dyDescent="0.25">
      <c r="B599" s="39">
        <v>42614</v>
      </c>
      <c r="C599" s="38" t="s">
        <v>64</v>
      </c>
      <c r="D599" s="22">
        <v>808.52</v>
      </c>
      <c r="E599" s="23">
        <f t="shared" si="93"/>
        <v>76</v>
      </c>
      <c r="F599" s="22">
        <f t="shared" si="94"/>
        <v>512.0626666666667</v>
      </c>
      <c r="G599" s="22">
        <f t="shared" si="95"/>
        <v>296.45733333333328</v>
      </c>
      <c r="H599" s="29">
        <v>12</v>
      </c>
      <c r="I599" s="24">
        <v>0.1</v>
      </c>
      <c r="J599" s="22">
        <f t="shared" si="96"/>
        <v>80.852000000000004</v>
      </c>
    </row>
    <row r="600" spans="2:10" x14ac:dyDescent="0.25">
      <c r="B600" s="39">
        <v>42614</v>
      </c>
      <c r="C600" s="38" t="s">
        <v>64</v>
      </c>
      <c r="D600" s="22">
        <v>808.52</v>
      </c>
      <c r="E600" s="23">
        <f t="shared" si="93"/>
        <v>76</v>
      </c>
      <c r="F600" s="22">
        <f t="shared" si="94"/>
        <v>512.0626666666667</v>
      </c>
      <c r="G600" s="22">
        <f t="shared" si="95"/>
        <v>296.45733333333328</v>
      </c>
      <c r="H600" s="29">
        <v>12</v>
      </c>
      <c r="I600" s="24">
        <v>0.1</v>
      </c>
      <c r="J600" s="22">
        <f t="shared" si="96"/>
        <v>80.852000000000004</v>
      </c>
    </row>
    <row r="601" spans="2:10" x14ac:dyDescent="0.25">
      <c r="B601" s="39">
        <v>42614</v>
      </c>
      <c r="C601" s="38" t="s">
        <v>64</v>
      </c>
      <c r="D601" s="22">
        <v>808.52</v>
      </c>
      <c r="E601" s="23">
        <f t="shared" si="93"/>
        <v>76</v>
      </c>
      <c r="F601" s="22">
        <f t="shared" si="94"/>
        <v>512.0626666666667</v>
      </c>
      <c r="G601" s="22">
        <f t="shared" si="95"/>
        <v>296.45733333333328</v>
      </c>
      <c r="H601" s="29">
        <v>12</v>
      </c>
      <c r="I601" s="24">
        <v>0.1</v>
      </c>
      <c r="J601" s="22">
        <f t="shared" si="96"/>
        <v>80.852000000000004</v>
      </c>
    </row>
    <row r="602" spans="2:10" x14ac:dyDescent="0.25">
      <c r="B602" s="39">
        <v>42614</v>
      </c>
      <c r="C602" s="38" t="s">
        <v>64</v>
      </c>
      <c r="D602" s="22">
        <v>808.52</v>
      </c>
      <c r="E602" s="23">
        <f t="shared" si="93"/>
        <v>76</v>
      </c>
      <c r="F602" s="22">
        <f t="shared" si="94"/>
        <v>512.0626666666667</v>
      </c>
      <c r="G602" s="22">
        <f t="shared" si="95"/>
        <v>296.45733333333328</v>
      </c>
      <c r="H602" s="29">
        <v>12</v>
      </c>
      <c r="I602" s="24">
        <v>0.1</v>
      </c>
      <c r="J602" s="22">
        <f t="shared" si="96"/>
        <v>80.852000000000004</v>
      </c>
    </row>
    <row r="603" spans="2:10" x14ac:dyDescent="0.25">
      <c r="B603" s="39">
        <v>42614</v>
      </c>
      <c r="C603" s="38" t="s">
        <v>64</v>
      </c>
      <c r="D603" s="22">
        <v>808.52</v>
      </c>
      <c r="E603" s="23">
        <f t="shared" si="93"/>
        <v>76</v>
      </c>
      <c r="F603" s="22">
        <f t="shared" si="94"/>
        <v>512.0626666666667</v>
      </c>
      <c r="G603" s="22">
        <f t="shared" si="95"/>
        <v>296.45733333333328</v>
      </c>
      <c r="H603" s="29">
        <v>12</v>
      </c>
      <c r="I603" s="24">
        <v>0.1</v>
      </c>
      <c r="J603" s="22">
        <f t="shared" si="96"/>
        <v>80.852000000000004</v>
      </c>
    </row>
    <row r="604" spans="2:10" x14ac:dyDescent="0.25">
      <c r="B604" s="39">
        <v>42614</v>
      </c>
      <c r="C604" s="38" t="s">
        <v>64</v>
      </c>
      <c r="D604" s="22">
        <v>808.52</v>
      </c>
      <c r="E604" s="23">
        <f t="shared" si="93"/>
        <v>76</v>
      </c>
      <c r="F604" s="22">
        <f t="shared" si="94"/>
        <v>512.0626666666667</v>
      </c>
      <c r="G604" s="22">
        <f t="shared" si="95"/>
        <v>296.45733333333328</v>
      </c>
      <c r="H604" s="29">
        <v>12</v>
      </c>
      <c r="I604" s="24">
        <v>0.1</v>
      </c>
      <c r="J604" s="22">
        <f t="shared" si="96"/>
        <v>80.852000000000004</v>
      </c>
    </row>
    <row r="605" spans="2:10" x14ac:dyDescent="0.25">
      <c r="B605" s="39">
        <v>42614</v>
      </c>
      <c r="C605" s="38" t="s">
        <v>64</v>
      </c>
      <c r="D605" s="22">
        <v>808.52</v>
      </c>
      <c r="E605" s="23">
        <f t="shared" si="93"/>
        <v>76</v>
      </c>
      <c r="F605" s="22">
        <f t="shared" si="94"/>
        <v>512.0626666666667</v>
      </c>
      <c r="G605" s="22">
        <f t="shared" si="95"/>
        <v>296.45733333333328</v>
      </c>
      <c r="H605" s="29">
        <v>12</v>
      </c>
      <c r="I605" s="24">
        <v>0.1</v>
      </c>
      <c r="J605" s="22">
        <f t="shared" si="96"/>
        <v>80.852000000000004</v>
      </c>
    </row>
    <row r="606" spans="2:10" x14ac:dyDescent="0.25">
      <c r="B606" s="39">
        <v>42614</v>
      </c>
      <c r="C606" s="38" t="s">
        <v>64</v>
      </c>
      <c r="D606" s="22">
        <v>808.52</v>
      </c>
      <c r="E606" s="23">
        <f t="shared" si="93"/>
        <v>76</v>
      </c>
      <c r="F606" s="22">
        <f t="shared" si="94"/>
        <v>512.0626666666667</v>
      </c>
      <c r="G606" s="22">
        <f t="shared" si="95"/>
        <v>296.45733333333328</v>
      </c>
      <c r="H606" s="29">
        <v>12</v>
      </c>
      <c r="I606" s="24">
        <v>0.1</v>
      </c>
      <c r="J606" s="22">
        <f t="shared" si="96"/>
        <v>80.852000000000004</v>
      </c>
    </row>
    <row r="607" spans="2:10" x14ac:dyDescent="0.25">
      <c r="B607" s="39">
        <v>42614</v>
      </c>
      <c r="C607" s="38" t="s">
        <v>64</v>
      </c>
      <c r="D607" s="22">
        <v>808.52</v>
      </c>
      <c r="E607" s="23">
        <f t="shared" si="93"/>
        <v>76</v>
      </c>
      <c r="F607" s="22">
        <f t="shared" si="94"/>
        <v>512.0626666666667</v>
      </c>
      <c r="G607" s="22">
        <f t="shared" si="95"/>
        <v>296.45733333333328</v>
      </c>
      <c r="H607" s="29">
        <v>12</v>
      </c>
      <c r="I607" s="24">
        <v>0.1</v>
      </c>
      <c r="J607" s="22">
        <f t="shared" si="96"/>
        <v>80.852000000000004</v>
      </c>
    </row>
    <row r="608" spans="2:10" x14ac:dyDescent="0.25">
      <c r="B608" s="39">
        <v>42614</v>
      </c>
      <c r="C608" s="38" t="s">
        <v>64</v>
      </c>
      <c r="D608" s="22">
        <v>808.52</v>
      </c>
      <c r="E608" s="23">
        <f t="shared" si="93"/>
        <v>76</v>
      </c>
      <c r="F608" s="22">
        <f t="shared" si="94"/>
        <v>512.0626666666667</v>
      </c>
      <c r="G608" s="22">
        <f t="shared" si="95"/>
        <v>296.45733333333328</v>
      </c>
      <c r="H608" s="29">
        <v>12</v>
      </c>
      <c r="I608" s="24">
        <v>0.1</v>
      </c>
      <c r="J608" s="22">
        <f t="shared" si="96"/>
        <v>80.852000000000004</v>
      </c>
    </row>
    <row r="609" spans="2:10" x14ac:dyDescent="0.25">
      <c r="B609" s="39">
        <v>42614</v>
      </c>
      <c r="C609" s="38" t="s">
        <v>64</v>
      </c>
      <c r="D609" s="22">
        <v>808.52</v>
      </c>
      <c r="E609" s="23">
        <f t="shared" si="93"/>
        <v>76</v>
      </c>
      <c r="F609" s="22">
        <f t="shared" si="94"/>
        <v>512.0626666666667</v>
      </c>
      <c r="G609" s="22">
        <f t="shared" si="95"/>
        <v>296.45733333333328</v>
      </c>
      <c r="H609" s="29">
        <v>12</v>
      </c>
      <c r="I609" s="24">
        <v>0.1</v>
      </c>
      <c r="J609" s="22">
        <f t="shared" si="96"/>
        <v>80.852000000000004</v>
      </c>
    </row>
    <row r="610" spans="2:10" x14ac:dyDescent="0.25">
      <c r="B610" s="39">
        <v>42614</v>
      </c>
      <c r="C610" s="38" t="s">
        <v>64</v>
      </c>
      <c r="D610" s="22">
        <v>808.52</v>
      </c>
      <c r="E610" s="23">
        <f t="shared" si="93"/>
        <v>76</v>
      </c>
      <c r="F610" s="22">
        <f t="shared" si="94"/>
        <v>512.0626666666667</v>
      </c>
      <c r="G610" s="22">
        <f t="shared" si="95"/>
        <v>296.45733333333328</v>
      </c>
      <c r="H610" s="29">
        <v>12</v>
      </c>
      <c r="I610" s="24">
        <v>0.1</v>
      </c>
      <c r="J610" s="22">
        <f t="shared" si="96"/>
        <v>80.852000000000004</v>
      </c>
    </row>
    <row r="611" spans="2:10" x14ac:dyDescent="0.25">
      <c r="B611" s="39">
        <v>42614</v>
      </c>
      <c r="C611" s="38" t="s">
        <v>64</v>
      </c>
      <c r="D611" s="22">
        <v>808.52</v>
      </c>
      <c r="E611" s="23">
        <f t="shared" si="93"/>
        <v>76</v>
      </c>
      <c r="F611" s="22">
        <f t="shared" si="94"/>
        <v>512.0626666666667</v>
      </c>
      <c r="G611" s="22">
        <f t="shared" si="95"/>
        <v>296.45733333333328</v>
      </c>
      <c r="H611" s="29">
        <v>12</v>
      </c>
      <c r="I611" s="24">
        <v>0.1</v>
      </c>
      <c r="J611" s="22">
        <f t="shared" si="96"/>
        <v>80.852000000000004</v>
      </c>
    </row>
    <row r="612" spans="2:10" x14ac:dyDescent="0.25">
      <c r="B612" s="39">
        <v>42614</v>
      </c>
      <c r="C612" s="38" t="s">
        <v>64</v>
      </c>
      <c r="D612" s="22">
        <v>808.52</v>
      </c>
      <c r="E612" s="23">
        <f t="shared" si="93"/>
        <v>76</v>
      </c>
      <c r="F612" s="22">
        <f t="shared" si="94"/>
        <v>512.0626666666667</v>
      </c>
      <c r="G612" s="22">
        <f t="shared" si="95"/>
        <v>296.45733333333328</v>
      </c>
      <c r="H612" s="29">
        <v>12</v>
      </c>
      <c r="I612" s="24">
        <v>0.1</v>
      </c>
      <c r="J612" s="22">
        <f t="shared" si="96"/>
        <v>80.852000000000004</v>
      </c>
    </row>
    <row r="613" spans="2:10" x14ac:dyDescent="0.25">
      <c r="B613" s="39">
        <v>42614</v>
      </c>
      <c r="C613" s="38" t="s">
        <v>64</v>
      </c>
      <c r="D613" s="22">
        <v>808.52</v>
      </c>
      <c r="E613" s="23">
        <f t="shared" si="93"/>
        <v>76</v>
      </c>
      <c r="F613" s="22">
        <f t="shared" si="94"/>
        <v>512.0626666666667</v>
      </c>
      <c r="G613" s="22">
        <f t="shared" si="95"/>
        <v>296.45733333333328</v>
      </c>
      <c r="H613" s="29">
        <v>12</v>
      </c>
      <c r="I613" s="24">
        <v>0.1</v>
      </c>
      <c r="J613" s="22">
        <f t="shared" si="96"/>
        <v>80.852000000000004</v>
      </c>
    </row>
    <row r="614" spans="2:10" x14ac:dyDescent="0.25">
      <c r="B614" s="39">
        <v>42614</v>
      </c>
      <c r="C614" s="38" t="s">
        <v>64</v>
      </c>
      <c r="D614" s="22">
        <v>808.52</v>
      </c>
      <c r="E614" s="23">
        <f t="shared" si="93"/>
        <v>76</v>
      </c>
      <c r="F614" s="22">
        <f t="shared" si="94"/>
        <v>512.0626666666667</v>
      </c>
      <c r="G614" s="22">
        <f t="shared" si="95"/>
        <v>296.45733333333328</v>
      </c>
      <c r="H614" s="29">
        <v>12</v>
      </c>
      <c r="I614" s="24">
        <v>0.1</v>
      </c>
      <c r="J614" s="22">
        <f t="shared" si="96"/>
        <v>80.852000000000004</v>
      </c>
    </row>
    <row r="615" spans="2:10" x14ac:dyDescent="0.25">
      <c r="B615" s="39">
        <v>42614</v>
      </c>
      <c r="C615" s="38" t="s">
        <v>64</v>
      </c>
      <c r="D615" s="22">
        <v>808.52</v>
      </c>
      <c r="E615" s="23">
        <f t="shared" si="93"/>
        <v>76</v>
      </c>
      <c r="F615" s="22">
        <f t="shared" si="94"/>
        <v>512.0626666666667</v>
      </c>
      <c r="G615" s="22">
        <f t="shared" si="95"/>
        <v>296.45733333333328</v>
      </c>
      <c r="H615" s="29">
        <v>12</v>
      </c>
      <c r="I615" s="24">
        <v>0.1</v>
      </c>
      <c r="J615" s="22">
        <f t="shared" si="96"/>
        <v>80.852000000000004</v>
      </c>
    </row>
    <row r="616" spans="2:10" x14ac:dyDescent="0.25">
      <c r="B616" s="39">
        <v>42614</v>
      </c>
      <c r="C616" s="38" t="s">
        <v>64</v>
      </c>
      <c r="D616" s="22">
        <v>808.52</v>
      </c>
      <c r="E616" s="23">
        <f t="shared" si="93"/>
        <v>76</v>
      </c>
      <c r="F616" s="22">
        <f t="shared" si="94"/>
        <v>512.0626666666667</v>
      </c>
      <c r="G616" s="22">
        <f t="shared" si="95"/>
        <v>296.45733333333328</v>
      </c>
      <c r="H616" s="29">
        <v>12</v>
      </c>
      <c r="I616" s="24">
        <v>0.1</v>
      </c>
      <c r="J616" s="22">
        <f t="shared" si="96"/>
        <v>80.852000000000004</v>
      </c>
    </row>
    <row r="617" spans="2:10" x14ac:dyDescent="0.25">
      <c r="B617" s="39">
        <v>42614</v>
      </c>
      <c r="C617" s="38" t="s">
        <v>64</v>
      </c>
      <c r="D617" s="22">
        <v>808.52</v>
      </c>
      <c r="E617" s="23">
        <f t="shared" si="93"/>
        <v>76</v>
      </c>
      <c r="F617" s="22">
        <f t="shared" si="94"/>
        <v>512.0626666666667</v>
      </c>
      <c r="G617" s="22">
        <f t="shared" si="95"/>
        <v>296.45733333333328</v>
      </c>
      <c r="H617" s="29">
        <v>12</v>
      </c>
      <c r="I617" s="24">
        <v>0.1</v>
      </c>
      <c r="J617" s="22">
        <f t="shared" si="96"/>
        <v>80.852000000000004</v>
      </c>
    </row>
    <row r="618" spans="2:10" x14ac:dyDescent="0.25">
      <c r="B618" s="39">
        <v>42614</v>
      </c>
      <c r="C618" s="38" t="s">
        <v>64</v>
      </c>
      <c r="D618" s="22">
        <v>808.52</v>
      </c>
      <c r="E618" s="23">
        <f t="shared" si="93"/>
        <v>76</v>
      </c>
      <c r="F618" s="22">
        <f t="shared" si="94"/>
        <v>512.0626666666667</v>
      </c>
      <c r="G618" s="22">
        <f t="shared" si="95"/>
        <v>296.45733333333328</v>
      </c>
      <c r="H618" s="29">
        <v>12</v>
      </c>
      <c r="I618" s="24">
        <v>0.1</v>
      </c>
      <c r="J618" s="22">
        <f t="shared" si="96"/>
        <v>80.852000000000004</v>
      </c>
    </row>
    <row r="619" spans="2:10" x14ac:dyDescent="0.25">
      <c r="B619" s="39">
        <v>42614</v>
      </c>
      <c r="C619" s="38" t="s">
        <v>64</v>
      </c>
      <c r="D619" s="22">
        <v>808.52</v>
      </c>
      <c r="E619" s="23">
        <f t="shared" si="93"/>
        <v>76</v>
      </c>
      <c r="F619" s="22">
        <f t="shared" si="94"/>
        <v>512.0626666666667</v>
      </c>
      <c r="G619" s="22">
        <f t="shared" si="95"/>
        <v>296.45733333333328</v>
      </c>
      <c r="H619" s="29">
        <v>12</v>
      </c>
      <c r="I619" s="24">
        <v>0.1</v>
      </c>
      <c r="J619" s="22">
        <f t="shared" si="96"/>
        <v>80.852000000000004</v>
      </c>
    </row>
    <row r="620" spans="2:10" x14ac:dyDescent="0.25">
      <c r="B620" s="39">
        <v>42614</v>
      </c>
      <c r="C620" s="38" t="s">
        <v>64</v>
      </c>
      <c r="D620" s="22">
        <v>808.52</v>
      </c>
      <c r="E620" s="23">
        <f t="shared" si="93"/>
        <v>76</v>
      </c>
      <c r="F620" s="22">
        <f t="shared" si="94"/>
        <v>512.0626666666667</v>
      </c>
      <c r="G620" s="22">
        <f t="shared" si="95"/>
        <v>296.45733333333328</v>
      </c>
      <c r="H620" s="29">
        <v>12</v>
      </c>
      <c r="I620" s="24">
        <v>0.1</v>
      </c>
      <c r="J620" s="22">
        <f t="shared" si="96"/>
        <v>80.852000000000004</v>
      </c>
    </row>
    <row r="621" spans="2:10" x14ac:dyDescent="0.25">
      <c r="B621" s="39">
        <v>42614</v>
      </c>
      <c r="C621" s="38" t="s">
        <v>64</v>
      </c>
      <c r="D621" s="22">
        <v>808.52</v>
      </c>
      <c r="E621" s="23">
        <f t="shared" si="93"/>
        <v>76</v>
      </c>
      <c r="F621" s="22">
        <f t="shared" si="94"/>
        <v>512.0626666666667</v>
      </c>
      <c r="G621" s="22">
        <f t="shared" si="95"/>
        <v>296.45733333333328</v>
      </c>
      <c r="H621" s="29">
        <v>12</v>
      </c>
      <c r="I621" s="24">
        <v>0.1</v>
      </c>
      <c r="J621" s="22">
        <f t="shared" si="96"/>
        <v>80.852000000000004</v>
      </c>
    </row>
    <row r="622" spans="2:10" x14ac:dyDescent="0.25">
      <c r="B622" s="39">
        <v>42614</v>
      </c>
      <c r="C622" s="38" t="s">
        <v>64</v>
      </c>
      <c r="D622" s="22">
        <v>808.52</v>
      </c>
      <c r="E622" s="23">
        <f t="shared" si="93"/>
        <v>76</v>
      </c>
      <c r="F622" s="22">
        <f t="shared" si="94"/>
        <v>512.0626666666667</v>
      </c>
      <c r="G622" s="22">
        <f t="shared" si="95"/>
        <v>296.45733333333328</v>
      </c>
      <c r="H622" s="29">
        <v>12</v>
      </c>
      <c r="I622" s="24">
        <v>0.1</v>
      </c>
      <c r="J622" s="22">
        <f t="shared" si="96"/>
        <v>80.852000000000004</v>
      </c>
    </row>
    <row r="623" spans="2:10" x14ac:dyDescent="0.25">
      <c r="B623" s="39">
        <v>42614</v>
      </c>
      <c r="C623" s="38" t="s">
        <v>64</v>
      </c>
      <c r="D623" s="22">
        <v>808.52</v>
      </c>
      <c r="E623" s="23">
        <f t="shared" si="93"/>
        <v>76</v>
      </c>
      <c r="F623" s="22">
        <f t="shared" si="94"/>
        <v>512.0626666666667</v>
      </c>
      <c r="G623" s="22">
        <f t="shared" si="95"/>
        <v>296.45733333333328</v>
      </c>
      <c r="H623" s="29">
        <v>12</v>
      </c>
      <c r="I623" s="24">
        <v>0.1</v>
      </c>
      <c r="J623" s="22">
        <f t="shared" si="96"/>
        <v>80.852000000000004</v>
      </c>
    </row>
    <row r="624" spans="2:10" x14ac:dyDescent="0.25">
      <c r="B624" s="39">
        <v>42614</v>
      </c>
      <c r="C624" s="38" t="s">
        <v>64</v>
      </c>
      <c r="D624" s="22">
        <v>808.52</v>
      </c>
      <c r="E624" s="23">
        <f t="shared" si="93"/>
        <v>76</v>
      </c>
      <c r="F624" s="22">
        <f t="shared" si="94"/>
        <v>512.0626666666667</v>
      </c>
      <c r="G624" s="22">
        <f t="shared" si="95"/>
        <v>296.45733333333328</v>
      </c>
      <c r="H624" s="29">
        <v>12</v>
      </c>
      <c r="I624" s="24">
        <v>0.1</v>
      </c>
      <c r="J624" s="22">
        <f t="shared" si="96"/>
        <v>80.852000000000004</v>
      </c>
    </row>
    <row r="625" spans="2:10" x14ac:dyDescent="0.25">
      <c r="B625" s="39">
        <v>42614</v>
      </c>
      <c r="C625" s="38" t="s">
        <v>64</v>
      </c>
      <c r="D625" s="22">
        <v>808.52</v>
      </c>
      <c r="E625" s="23">
        <f t="shared" si="93"/>
        <v>76</v>
      </c>
      <c r="F625" s="22">
        <f t="shared" si="94"/>
        <v>512.0626666666667</v>
      </c>
      <c r="G625" s="22">
        <f t="shared" si="95"/>
        <v>296.45733333333328</v>
      </c>
      <c r="H625" s="29">
        <v>12</v>
      </c>
      <c r="I625" s="24">
        <v>0.1</v>
      </c>
      <c r="J625" s="22">
        <f t="shared" si="96"/>
        <v>80.852000000000004</v>
      </c>
    </row>
    <row r="626" spans="2:10" x14ac:dyDescent="0.25">
      <c r="B626" s="39">
        <v>42614</v>
      </c>
      <c r="C626" s="38" t="s">
        <v>64</v>
      </c>
      <c r="D626" s="22">
        <v>808.52</v>
      </c>
      <c r="E626" s="23">
        <f t="shared" si="93"/>
        <v>76</v>
      </c>
      <c r="F626" s="22">
        <f t="shared" si="94"/>
        <v>512.0626666666667</v>
      </c>
      <c r="G626" s="22">
        <f t="shared" si="95"/>
        <v>296.45733333333328</v>
      </c>
      <c r="H626" s="29">
        <v>12</v>
      </c>
      <c r="I626" s="24">
        <v>0.1</v>
      </c>
      <c r="J626" s="22">
        <f t="shared" si="96"/>
        <v>80.852000000000004</v>
      </c>
    </row>
    <row r="627" spans="2:10" x14ac:dyDescent="0.25">
      <c r="B627" s="39">
        <v>42614</v>
      </c>
      <c r="C627" s="38" t="s">
        <v>64</v>
      </c>
      <c r="D627" s="22">
        <v>808.52</v>
      </c>
      <c r="E627" s="23">
        <f t="shared" si="93"/>
        <v>76</v>
      </c>
      <c r="F627" s="22">
        <f t="shared" si="94"/>
        <v>512.0626666666667</v>
      </c>
      <c r="G627" s="22">
        <f t="shared" si="95"/>
        <v>296.45733333333328</v>
      </c>
      <c r="H627" s="29">
        <v>12</v>
      </c>
      <c r="I627" s="24">
        <v>0.1</v>
      </c>
      <c r="J627" s="22">
        <f t="shared" si="96"/>
        <v>80.852000000000004</v>
      </c>
    </row>
    <row r="628" spans="2:10" x14ac:dyDescent="0.25">
      <c r="B628" s="39">
        <v>43087</v>
      </c>
      <c r="C628" s="38" t="s">
        <v>29</v>
      </c>
      <c r="D628" s="22">
        <v>603.02</v>
      </c>
      <c r="E628" s="23">
        <f>12+12+12+12+12</f>
        <v>60</v>
      </c>
      <c r="F628" s="22">
        <f t="shared" si="94"/>
        <v>301.51</v>
      </c>
      <c r="G628" s="22">
        <f t="shared" si="95"/>
        <v>301.51</v>
      </c>
      <c r="H628" s="29">
        <v>12</v>
      </c>
      <c r="I628" s="24">
        <v>0.1</v>
      </c>
      <c r="J628" s="22">
        <f t="shared" si="96"/>
        <v>60.301999999999992</v>
      </c>
    </row>
    <row r="629" spans="2:10" x14ac:dyDescent="0.25">
      <c r="B629" s="39">
        <v>43087</v>
      </c>
      <c r="C629" s="38" t="s">
        <v>29</v>
      </c>
      <c r="D629" s="22">
        <v>603.02</v>
      </c>
      <c r="E629" s="23">
        <f t="shared" ref="E629:E662" si="97">12+12+12+12+12</f>
        <v>60</v>
      </c>
      <c r="F629" s="22">
        <f t="shared" si="94"/>
        <v>301.51</v>
      </c>
      <c r="G629" s="22">
        <f t="shared" si="95"/>
        <v>301.51</v>
      </c>
      <c r="H629" s="29">
        <v>12</v>
      </c>
      <c r="I629" s="24">
        <v>0.1</v>
      </c>
      <c r="J629" s="22">
        <f t="shared" si="96"/>
        <v>60.301999999999992</v>
      </c>
    </row>
    <row r="630" spans="2:10" x14ac:dyDescent="0.25">
      <c r="B630" s="39">
        <v>43087</v>
      </c>
      <c r="C630" s="38" t="s">
        <v>29</v>
      </c>
      <c r="D630" s="22">
        <v>603.02</v>
      </c>
      <c r="E630" s="23">
        <f t="shared" si="97"/>
        <v>60</v>
      </c>
      <c r="F630" s="22">
        <f t="shared" si="94"/>
        <v>301.51</v>
      </c>
      <c r="G630" s="22">
        <f t="shared" si="95"/>
        <v>301.51</v>
      </c>
      <c r="H630" s="29">
        <v>12</v>
      </c>
      <c r="I630" s="24">
        <v>0.1</v>
      </c>
      <c r="J630" s="22">
        <f t="shared" si="96"/>
        <v>60.301999999999992</v>
      </c>
    </row>
    <row r="631" spans="2:10" x14ac:dyDescent="0.25">
      <c r="B631" s="39">
        <v>43087</v>
      </c>
      <c r="C631" s="38" t="s">
        <v>29</v>
      </c>
      <c r="D631" s="22">
        <v>603.02</v>
      </c>
      <c r="E631" s="23">
        <f t="shared" si="97"/>
        <v>60</v>
      </c>
      <c r="F631" s="22">
        <f t="shared" si="94"/>
        <v>301.51</v>
      </c>
      <c r="G631" s="22">
        <f t="shared" si="95"/>
        <v>301.51</v>
      </c>
      <c r="H631" s="29">
        <v>12</v>
      </c>
      <c r="I631" s="24">
        <v>0.1</v>
      </c>
      <c r="J631" s="22">
        <f t="shared" si="96"/>
        <v>60.301999999999992</v>
      </c>
    </row>
    <row r="632" spans="2:10" x14ac:dyDescent="0.25">
      <c r="B632" s="39">
        <v>43087</v>
      </c>
      <c r="C632" s="38" t="s">
        <v>29</v>
      </c>
      <c r="D632" s="22">
        <v>603.02</v>
      </c>
      <c r="E632" s="23">
        <f t="shared" si="97"/>
        <v>60</v>
      </c>
      <c r="F632" s="22">
        <f t="shared" si="94"/>
        <v>301.51</v>
      </c>
      <c r="G632" s="22">
        <f t="shared" si="95"/>
        <v>301.51</v>
      </c>
      <c r="H632" s="29">
        <v>12</v>
      </c>
      <c r="I632" s="24">
        <v>0.1</v>
      </c>
      <c r="J632" s="22">
        <f t="shared" si="96"/>
        <v>60.301999999999992</v>
      </c>
    </row>
    <row r="633" spans="2:10" x14ac:dyDescent="0.25">
      <c r="B633" s="39">
        <v>43087</v>
      </c>
      <c r="C633" s="38" t="s">
        <v>29</v>
      </c>
      <c r="D633" s="22">
        <v>603.02</v>
      </c>
      <c r="E633" s="23">
        <f t="shared" si="97"/>
        <v>60</v>
      </c>
      <c r="F633" s="22">
        <f t="shared" ref="F633:F696" si="98">IF((((D633*I633)/12)*E633)&gt;D633,D633,((D633*I633)/12)*E633)</f>
        <v>301.51</v>
      </c>
      <c r="G633" s="22">
        <f t="shared" ref="G633:G696" si="99">IF(D633-F633&lt;0,0,D633-F633)</f>
        <v>301.51</v>
      </c>
      <c r="H633" s="29">
        <v>12</v>
      </c>
      <c r="I633" s="24">
        <v>0.1</v>
      </c>
      <c r="J633" s="22">
        <f t="shared" ref="J633:J696" si="100">IF(G633&lt;((D633*I633)/12)*H633,G633,((D633*I633)/12)*H633)</f>
        <v>60.301999999999992</v>
      </c>
    </row>
    <row r="634" spans="2:10" x14ac:dyDescent="0.25">
      <c r="B634" s="39">
        <v>43087</v>
      </c>
      <c r="C634" s="38" t="s">
        <v>29</v>
      </c>
      <c r="D634" s="22">
        <v>603.02</v>
      </c>
      <c r="E634" s="23">
        <f t="shared" si="97"/>
        <v>60</v>
      </c>
      <c r="F634" s="22">
        <f t="shared" si="98"/>
        <v>301.51</v>
      </c>
      <c r="G634" s="22">
        <f t="shared" si="99"/>
        <v>301.51</v>
      </c>
      <c r="H634" s="29">
        <v>12</v>
      </c>
      <c r="I634" s="24">
        <v>0.1</v>
      </c>
      <c r="J634" s="22">
        <f t="shared" si="100"/>
        <v>60.301999999999992</v>
      </c>
    </row>
    <row r="635" spans="2:10" x14ac:dyDescent="0.25">
      <c r="B635" s="39">
        <v>43087</v>
      </c>
      <c r="C635" s="38" t="s">
        <v>29</v>
      </c>
      <c r="D635" s="22">
        <v>603.02</v>
      </c>
      <c r="E635" s="23">
        <f t="shared" si="97"/>
        <v>60</v>
      </c>
      <c r="F635" s="22">
        <f t="shared" si="98"/>
        <v>301.51</v>
      </c>
      <c r="G635" s="22">
        <f t="shared" si="99"/>
        <v>301.51</v>
      </c>
      <c r="H635" s="29">
        <v>12</v>
      </c>
      <c r="I635" s="24">
        <v>0.1</v>
      </c>
      <c r="J635" s="22">
        <f t="shared" si="100"/>
        <v>60.301999999999992</v>
      </c>
    </row>
    <row r="636" spans="2:10" x14ac:dyDescent="0.25">
      <c r="B636" s="39">
        <v>43087</v>
      </c>
      <c r="C636" s="38" t="s">
        <v>29</v>
      </c>
      <c r="D636" s="22">
        <v>603.02</v>
      </c>
      <c r="E636" s="23">
        <f t="shared" si="97"/>
        <v>60</v>
      </c>
      <c r="F636" s="22">
        <f t="shared" si="98"/>
        <v>301.51</v>
      </c>
      <c r="G636" s="22">
        <f t="shared" si="99"/>
        <v>301.51</v>
      </c>
      <c r="H636" s="29">
        <v>12</v>
      </c>
      <c r="I636" s="24">
        <v>0.1</v>
      </c>
      <c r="J636" s="22">
        <f t="shared" si="100"/>
        <v>60.301999999999992</v>
      </c>
    </row>
    <row r="637" spans="2:10" x14ac:dyDescent="0.25">
      <c r="B637" s="39">
        <v>43087</v>
      </c>
      <c r="C637" s="38" t="s">
        <v>29</v>
      </c>
      <c r="D637" s="22">
        <v>603.02</v>
      </c>
      <c r="E637" s="23">
        <f t="shared" si="97"/>
        <v>60</v>
      </c>
      <c r="F637" s="22">
        <f t="shared" si="98"/>
        <v>301.51</v>
      </c>
      <c r="G637" s="22">
        <f t="shared" si="99"/>
        <v>301.51</v>
      </c>
      <c r="H637" s="29">
        <v>12</v>
      </c>
      <c r="I637" s="24">
        <v>0.1</v>
      </c>
      <c r="J637" s="22">
        <f t="shared" si="100"/>
        <v>60.301999999999992</v>
      </c>
    </row>
    <row r="638" spans="2:10" x14ac:dyDescent="0.25">
      <c r="B638" s="39">
        <v>43087</v>
      </c>
      <c r="C638" s="38" t="s">
        <v>29</v>
      </c>
      <c r="D638" s="22">
        <v>603.02</v>
      </c>
      <c r="E638" s="23">
        <f t="shared" si="97"/>
        <v>60</v>
      </c>
      <c r="F638" s="22">
        <f t="shared" si="98"/>
        <v>301.51</v>
      </c>
      <c r="G638" s="22">
        <f t="shared" si="99"/>
        <v>301.51</v>
      </c>
      <c r="H638" s="29">
        <v>12</v>
      </c>
      <c r="I638" s="24">
        <v>0.1</v>
      </c>
      <c r="J638" s="22">
        <f t="shared" si="100"/>
        <v>60.301999999999992</v>
      </c>
    </row>
    <row r="639" spans="2:10" x14ac:dyDescent="0.25">
      <c r="B639" s="39">
        <v>43087</v>
      </c>
      <c r="C639" s="38" t="s">
        <v>29</v>
      </c>
      <c r="D639" s="22">
        <v>603.02</v>
      </c>
      <c r="E639" s="23">
        <f t="shared" si="97"/>
        <v>60</v>
      </c>
      <c r="F639" s="22">
        <f t="shared" si="98"/>
        <v>301.51</v>
      </c>
      <c r="G639" s="22">
        <f t="shared" si="99"/>
        <v>301.51</v>
      </c>
      <c r="H639" s="29">
        <v>12</v>
      </c>
      <c r="I639" s="24">
        <v>0.1</v>
      </c>
      <c r="J639" s="22">
        <f t="shared" si="100"/>
        <v>60.301999999999992</v>
      </c>
    </row>
    <row r="640" spans="2:10" x14ac:dyDescent="0.25">
      <c r="B640" s="39">
        <v>43087</v>
      </c>
      <c r="C640" s="38" t="s">
        <v>29</v>
      </c>
      <c r="D640" s="22">
        <v>603.02</v>
      </c>
      <c r="E640" s="23">
        <f t="shared" si="97"/>
        <v>60</v>
      </c>
      <c r="F640" s="22">
        <f t="shared" si="98"/>
        <v>301.51</v>
      </c>
      <c r="G640" s="22">
        <f t="shared" si="99"/>
        <v>301.51</v>
      </c>
      <c r="H640" s="29">
        <v>12</v>
      </c>
      <c r="I640" s="24">
        <v>0.1</v>
      </c>
      <c r="J640" s="22">
        <f t="shared" si="100"/>
        <v>60.301999999999992</v>
      </c>
    </row>
    <row r="641" spans="2:10" x14ac:dyDescent="0.25">
      <c r="B641" s="39">
        <v>43087</v>
      </c>
      <c r="C641" s="38" t="s">
        <v>29</v>
      </c>
      <c r="D641" s="22">
        <v>603.02</v>
      </c>
      <c r="E641" s="23">
        <f t="shared" si="97"/>
        <v>60</v>
      </c>
      <c r="F641" s="22">
        <f t="shared" si="98"/>
        <v>301.51</v>
      </c>
      <c r="G641" s="22">
        <f t="shared" si="99"/>
        <v>301.51</v>
      </c>
      <c r="H641" s="29">
        <v>12</v>
      </c>
      <c r="I641" s="24">
        <v>0.1</v>
      </c>
      <c r="J641" s="22">
        <f t="shared" si="100"/>
        <v>60.301999999999992</v>
      </c>
    </row>
    <row r="642" spans="2:10" x14ac:dyDescent="0.25">
      <c r="B642" s="39">
        <v>43087</v>
      </c>
      <c r="C642" s="38" t="s">
        <v>29</v>
      </c>
      <c r="D642" s="22">
        <v>603.02</v>
      </c>
      <c r="E642" s="23">
        <f t="shared" si="97"/>
        <v>60</v>
      </c>
      <c r="F642" s="22">
        <f t="shared" si="98"/>
        <v>301.51</v>
      </c>
      <c r="G642" s="22">
        <f t="shared" si="99"/>
        <v>301.51</v>
      </c>
      <c r="H642" s="29">
        <v>12</v>
      </c>
      <c r="I642" s="24">
        <v>0.1</v>
      </c>
      <c r="J642" s="22">
        <f t="shared" si="100"/>
        <v>60.301999999999992</v>
      </c>
    </row>
    <row r="643" spans="2:10" x14ac:dyDescent="0.25">
      <c r="B643" s="39">
        <v>43087</v>
      </c>
      <c r="C643" s="38" t="s">
        <v>29</v>
      </c>
      <c r="D643" s="22">
        <v>603.02</v>
      </c>
      <c r="E643" s="23">
        <f t="shared" si="97"/>
        <v>60</v>
      </c>
      <c r="F643" s="22">
        <f t="shared" si="98"/>
        <v>301.51</v>
      </c>
      <c r="G643" s="22">
        <f t="shared" si="99"/>
        <v>301.51</v>
      </c>
      <c r="H643" s="29">
        <v>12</v>
      </c>
      <c r="I643" s="24">
        <v>0.1</v>
      </c>
      <c r="J643" s="22">
        <f t="shared" si="100"/>
        <v>60.301999999999992</v>
      </c>
    </row>
    <row r="644" spans="2:10" x14ac:dyDescent="0.25">
      <c r="B644" s="39">
        <v>43087</v>
      </c>
      <c r="C644" s="38" t="s">
        <v>29</v>
      </c>
      <c r="D644" s="22">
        <v>603.02</v>
      </c>
      <c r="E644" s="23">
        <f t="shared" si="97"/>
        <v>60</v>
      </c>
      <c r="F644" s="22">
        <f t="shared" si="98"/>
        <v>301.51</v>
      </c>
      <c r="G644" s="22">
        <f t="shared" si="99"/>
        <v>301.51</v>
      </c>
      <c r="H644" s="29">
        <v>12</v>
      </c>
      <c r="I644" s="24">
        <v>0.1</v>
      </c>
      <c r="J644" s="22">
        <f t="shared" si="100"/>
        <v>60.301999999999992</v>
      </c>
    </row>
    <row r="645" spans="2:10" x14ac:dyDescent="0.25">
      <c r="B645" s="39">
        <v>43087</v>
      </c>
      <c r="C645" s="38" t="s">
        <v>29</v>
      </c>
      <c r="D645" s="22">
        <v>603.02</v>
      </c>
      <c r="E645" s="23">
        <f t="shared" si="97"/>
        <v>60</v>
      </c>
      <c r="F645" s="22">
        <f t="shared" si="98"/>
        <v>301.51</v>
      </c>
      <c r="G645" s="22">
        <f t="shared" si="99"/>
        <v>301.51</v>
      </c>
      <c r="H645" s="29">
        <v>12</v>
      </c>
      <c r="I645" s="24">
        <v>0.1</v>
      </c>
      <c r="J645" s="22">
        <f t="shared" si="100"/>
        <v>60.301999999999992</v>
      </c>
    </row>
    <row r="646" spans="2:10" x14ac:dyDescent="0.25">
      <c r="B646" s="39">
        <v>43087</v>
      </c>
      <c r="C646" s="38" t="s">
        <v>29</v>
      </c>
      <c r="D646" s="22">
        <v>603.02</v>
      </c>
      <c r="E646" s="23">
        <f t="shared" si="97"/>
        <v>60</v>
      </c>
      <c r="F646" s="22">
        <f t="shared" si="98"/>
        <v>301.51</v>
      </c>
      <c r="G646" s="22">
        <f t="shared" si="99"/>
        <v>301.51</v>
      </c>
      <c r="H646" s="29">
        <v>12</v>
      </c>
      <c r="I646" s="24">
        <v>0.1</v>
      </c>
      <c r="J646" s="22">
        <f t="shared" si="100"/>
        <v>60.301999999999992</v>
      </c>
    </row>
    <row r="647" spans="2:10" x14ac:dyDescent="0.25">
      <c r="B647" s="39">
        <v>43087</v>
      </c>
      <c r="C647" s="38" t="s">
        <v>29</v>
      </c>
      <c r="D647" s="22">
        <v>603.02</v>
      </c>
      <c r="E647" s="23">
        <f t="shared" si="97"/>
        <v>60</v>
      </c>
      <c r="F647" s="22">
        <f t="shared" si="98"/>
        <v>301.51</v>
      </c>
      <c r="G647" s="22">
        <f t="shared" si="99"/>
        <v>301.51</v>
      </c>
      <c r="H647" s="29">
        <v>12</v>
      </c>
      <c r="I647" s="24">
        <v>0.1</v>
      </c>
      <c r="J647" s="22">
        <f t="shared" si="100"/>
        <v>60.301999999999992</v>
      </c>
    </row>
    <row r="648" spans="2:10" x14ac:dyDescent="0.25">
      <c r="B648" s="39">
        <v>43087</v>
      </c>
      <c r="C648" s="38" t="s">
        <v>29</v>
      </c>
      <c r="D648" s="22">
        <v>603.02</v>
      </c>
      <c r="E648" s="23">
        <f t="shared" si="97"/>
        <v>60</v>
      </c>
      <c r="F648" s="22">
        <f t="shared" si="98"/>
        <v>301.51</v>
      </c>
      <c r="G648" s="22">
        <f t="shared" si="99"/>
        <v>301.51</v>
      </c>
      <c r="H648" s="29">
        <v>12</v>
      </c>
      <c r="I648" s="24">
        <v>0.1</v>
      </c>
      <c r="J648" s="22">
        <f t="shared" si="100"/>
        <v>60.301999999999992</v>
      </c>
    </row>
    <row r="649" spans="2:10" x14ac:dyDescent="0.25">
      <c r="B649" s="39">
        <v>43087</v>
      </c>
      <c r="C649" s="38" t="s">
        <v>29</v>
      </c>
      <c r="D649" s="22">
        <v>603.02</v>
      </c>
      <c r="E649" s="23">
        <f t="shared" si="97"/>
        <v>60</v>
      </c>
      <c r="F649" s="22">
        <f t="shared" si="98"/>
        <v>301.51</v>
      </c>
      <c r="G649" s="22">
        <f t="shared" si="99"/>
        <v>301.51</v>
      </c>
      <c r="H649" s="29">
        <v>12</v>
      </c>
      <c r="I649" s="24">
        <v>0.1</v>
      </c>
      <c r="J649" s="22">
        <f t="shared" si="100"/>
        <v>60.301999999999992</v>
      </c>
    </row>
    <row r="650" spans="2:10" x14ac:dyDescent="0.25">
      <c r="B650" s="39">
        <v>43087</v>
      </c>
      <c r="C650" s="38" t="s">
        <v>29</v>
      </c>
      <c r="D650" s="22">
        <v>603.02</v>
      </c>
      <c r="E650" s="23">
        <f t="shared" si="97"/>
        <v>60</v>
      </c>
      <c r="F650" s="22">
        <f t="shared" si="98"/>
        <v>301.51</v>
      </c>
      <c r="G650" s="22">
        <f t="shared" si="99"/>
        <v>301.51</v>
      </c>
      <c r="H650" s="29">
        <v>12</v>
      </c>
      <c r="I650" s="24">
        <v>0.1</v>
      </c>
      <c r="J650" s="22">
        <f t="shared" si="100"/>
        <v>60.301999999999992</v>
      </c>
    </row>
    <row r="651" spans="2:10" x14ac:dyDescent="0.25">
      <c r="B651" s="39">
        <v>43087</v>
      </c>
      <c r="C651" s="38" t="s">
        <v>29</v>
      </c>
      <c r="D651" s="22">
        <v>603.02</v>
      </c>
      <c r="E651" s="23">
        <f t="shared" si="97"/>
        <v>60</v>
      </c>
      <c r="F651" s="22">
        <f t="shared" si="98"/>
        <v>301.51</v>
      </c>
      <c r="G651" s="22">
        <f t="shared" si="99"/>
        <v>301.51</v>
      </c>
      <c r="H651" s="29">
        <v>12</v>
      </c>
      <c r="I651" s="24">
        <v>0.1</v>
      </c>
      <c r="J651" s="22">
        <f t="shared" si="100"/>
        <v>60.301999999999992</v>
      </c>
    </row>
    <row r="652" spans="2:10" x14ac:dyDescent="0.25">
      <c r="B652" s="39">
        <v>43087</v>
      </c>
      <c r="C652" s="38" t="s">
        <v>29</v>
      </c>
      <c r="D652" s="22">
        <v>603.02</v>
      </c>
      <c r="E652" s="23">
        <f t="shared" si="97"/>
        <v>60</v>
      </c>
      <c r="F652" s="22">
        <f t="shared" si="98"/>
        <v>301.51</v>
      </c>
      <c r="G652" s="22">
        <f t="shared" si="99"/>
        <v>301.51</v>
      </c>
      <c r="H652" s="29">
        <v>12</v>
      </c>
      <c r="I652" s="24">
        <v>0.1</v>
      </c>
      <c r="J652" s="22">
        <f t="shared" si="100"/>
        <v>60.301999999999992</v>
      </c>
    </row>
    <row r="653" spans="2:10" x14ac:dyDescent="0.25">
      <c r="B653" s="39">
        <v>43087</v>
      </c>
      <c r="C653" s="38" t="s">
        <v>29</v>
      </c>
      <c r="D653" s="22">
        <v>603.02</v>
      </c>
      <c r="E653" s="23">
        <f t="shared" si="97"/>
        <v>60</v>
      </c>
      <c r="F653" s="22">
        <f t="shared" si="98"/>
        <v>301.51</v>
      </c>
      <c r="G653" s="22">
        <f t="shared" si="99"/>
        <v>301.51</v>
      </c>
      <c r="H653" s="29">
        <v>12</v>
      </c>
      <c r="I653" s="24">
        <v>0.1</v>
      </c>
      <c r="J653" s="22">
        <f t="shared" si="100"/>
        <v>60.301999999999992</v>
      </c>
    </row>
    <row r="654" spans="2:10" x14ac:dyDescent="0.25">
      <c r="B654" s="39">
        <v>43087</v>
      </c>
      <c r="C654" s="38" t="s">
        <v>29</v>
      </c>
      <c r="D654" s="22">
        <v>603.02</v>
      </c>
      <c r="E654" s="23">
        <f t="shared" si="97"/>
        <v>60</v>
      </c>
      <c r="F654" s="22">
        <f t="shared" si="98"/>
        <v>301.51</v>
      </c>
      <c r="G654" s="22">
        <f t="shared" si="99"/>
        <v>301.51</v>
      </c>
      <c r="H654" s="29">
        <v>12</v>
      </c>
      <c r="I654" s="24">
        <v>0.1</v>
      </c>
      <c r="J654" s="22">
        <f t="shared" si="100"/>
        <v>60.301999999999992</v>
      </c>
    </row>
    <row r="655" spans="2:10" x14ac:dyDescent="0.25">
      <c r="B655" s="39">
        <v>43087</v>
      </c>
      <c r="C655" s="38" t="s">
        <v>29</v>
      </c>
      <c r="D655" s="22">
        <v>603.02</v>
      </c>
      <c r="E655" s="23">
        <f t="shared" si="97"/>
        <v>60</v>
      </c>
      <c r="F655" s="22">
        <f t="shared" si="98"/>
        <v>301.51</v>
      </c>
      <c r="G655" s="22">
        <f t="shared" si="99"/>
        <v>301.51</v>
      </c>
      <c r="H655" s="29">
        <v>12</v>
      </c>
      <c r="I655" s="24">
        <v>0.1</v>
      </c>
      <c r="J655" s="22">
        <f t="shared" si="100"/>
        <v>60.301999999999992</v>
      </c>
    </row>
    <row r="656" spans="2:10" x14ac:dyDescent="0.25">
      <c r="B656" s="39">
        <v>43087</v>
      </c>
      <c r="C656" s="38" t="s">
        <v>29</v>
      </c>
      <c r="D656" s="22">
        <v>603.02</v>
      </c>
      <c r="E656" s="23">
        <f t="shared" si="97"/>
        <v>60</v>
      </c>
      <c r="F656" s="22">
        <f t="shared" si="98"/>
        <v>301.51</v>
      </c>
      <c r="G656" s="22">
        <f t="shared" si="99"/>
        <v>301.51</v>
      </c>
      <c r="H656" s="29">
        <v>12</v>
      </c>
      <c r="I656" s="24">
        <v>0.1</v>
      </c>
      <c r="J656" s="22">
        <f t="shared" si="100"/>
        <v>60.301999999999992</v>
      </c>
    </row>
    <row r="657" spans="2:10" x14ac:dyDescent="0.25">
      <c r="B657" s="39">
        <v>43087</v>
      </c>
      <c r="C657" s="38" t="s">
        <v>29</v>
      </c>
      <c r="D657" s="22">
        <v>603.02</v>
      </c>
      <c r="E657" s="23">
        <f t="shared" si="97"/>
        <v>60</v>
      </c>
      <c r="F657" s="22">
        <f t="shared" si="98"/>
        <v>301.51</v>
      </c>
      <c r="G657" s="22">
        <f t="shared" si="99"/>
        <v>301.51</v>
      </c>
      <c r="H657" s="29">
        <v>12</v>
      </c>
      <c r="I657" s="24">
        <v>0.1</v>
      </c>
      <c r="J657" s="22">
        <f t="shared" si="100"/>
        <v>60.301999999999992</v>
      </c>
    </row>
    <row r="658" spans="2:10" x14ac:dyDescent="0.25">
      <c r="B658" s="39">
        <v>43087</v>
      </c>
      <c r="C658" s="38" t="s">
        <v>29</v>
      </c>
      <c r="D658" s="22">
        <v>603.02</v>
      </c>
      <c r="E658" s="23">
        <f t="shared" si="97"/>
        <v>60</v>
      </c>
      <c r="F658" s="22">
        <f t="shared" si="98"/>
        <v>301.51</v>
      </c>
      <c r="G658" s="22">
        <f t="shared" si="99"/>
        <v>301.51</v>
      </c>
      <c r="H658" s="29">
        <v>12</v>
      </c>
      <c r="I658" s="24">
        <v>0.1</v>
      </c>
      <c r="J658" s="22">
        <f t="shared" si="100"/>
        <v>60.301999999999992</v>
      </c>
    </row>
    <row r="659" spans="2:10" x14ac:dyDescent="0.25">
      <c r="B659" s="39">
        <v>43087</v>
      </c>
      <c r="C659" s="38" t="s">
        <v>29</v>
      </c>
      <c r="D659" s="22">
        <v>603.02</v>
      </c>
      <c r="E659" s="23">
        <f t="shared" si="97"/>
        <v>60</v>
      </c>
      <c r="F659" s="22">
        <f t="shared" si="98"/>
        <v>301.51</v>
      </c>
      <c r="G659" s="22">
        <f t="shared" si="99"/>
        <v>301.51</v>
      </c>
      <c r="H659" s="29">
        <v>12</v>
      </c>
      <c r="I659" s="24">
        <v>0.1</v>
      </c>
      <c r="J659" s="22">
        <f t="shared" si="100"/>
        <v>60.301999999999992</v>
      </c>
    </row>
    <row r="660" spans="2:10" x14ac:dyDescent="0.25">
      <c r="B660" s="39">
        <v>43087</v>
      </c>
      <c r="C660" s="38" t="s">
        <v>29</v>
      </c>
      <c r="D660" s="22">
        <v>603.02</v>
      </c>
      <c r="E660" s="23">
        <f t="shared" si="97"/>
        <v>60</v>
      </c>
      <c r="F660" s="22">
        <f t="shared" si="98"/>
        <v>301.51</v>
      </c>
      <c r="G660" s="22">
        <f t="shared" si="99"/>
        <v>301.51</v>
      </c>
      <c r="H660" s="29">
        <v>12</v>
      </c>
      <c r="I660" s="24">
        <v>0.1</v>
      </c>
      <c r="J660" s="22">
        <f t="shared" si="100"/>
        <v>60.301999999999992</v>
      </c>
    </row>
    <row r="661" spans="2:10" x14ac:dyDescent="0.25">
      <c r="B661" s="39">
        <v>43087</v>
      </c>
      <c r="C661" s="38" t="s">
        <v>29</v>
      </c>
      <c r="D661" s="22">
        <v>603.02</v>
      </c>
      <c r="E661" s="23">
        <f t="shared" si="97"/>
        <v>60</v>
      </c>
      <c r="F661" s="22">
        <f t="shared" si="98"/>
        <v>301.51</v>
      </c>
      <c r="G661" s="22">
        <f t="shared" si="99"/>
        <v>301.51</v>
      </c>
      <c r="H661" s="29">
        <v>12</v>
      </c>
      <c r="I661" s="24">
        <v>0.1</v>
      </c>
      <c r="J661" s="22">
        <f t="shared" si="100"/>
        <v>60.301999999999992</v>
      </c>
    </row>
    <row r="662" spans="2:10" x14ac:dyDescent="0.25">
      <c r="B662" s="39">
        <v>43087</v>
      </c>
      <c r="C662" s="38" t="s">
        <v>29</v>
      </c>
      <c r="D662" s="22">
        <v>603.02</v>
      </c>
      <c r="E662" s="23">
        <f t="shared" si="97"/>
        <v>60</v>
      </c>
      <c r="F662" s="22">
        <f t="shared" si="98"/>
        <v>301.51</v>
      </c>
      <c r="G662" s="22">
        <f t="shared" si="99"/>
        <v>301.51</v>
      </c>
      <c r="H662" s="29">
        <v>12</v>
      </c>
      <c r="I662" s="24">
        <v>0.1</v>
      </c>
      <c r="J662" s="22">
        <f t="shared" si="100"/>
        <v>60.301999999999992</v>
      </c>
    </row>
    <row r="663" spans="2:10" x14ac:dyDescent="0.25">
      <c r="B663" s="39">
        <v>43346</v>
      </c>
      <c r="C663" s="38" t="s">
        <v>64</v>
      </c>
      <c r="D663" s="22">
        <v>1015</v>
      </c>
      <c r="E663" s="23">
        <f>3+12+12+12+12</f>
        <v>51</v>
      </c>
      <c r="F663" s="22">
        <f t="shared" si="98"/>
        <v>431.37500000000006</v>
      </c>
      <c r="G663" s="22">
        <f t="shared" si="99"/>
        <v>583.625</v>
      </c>
      <c r="H663" s="29">
        <v>12</v>
      </c>
      <c r="I663" s="24">
        <v>0.1</v>
      </c>
      <c r="J663" s="22">
        <f t="shared" si="100"/>
        <v>101.5</v>
      </c>
    </row>
    <row r="664" spans="2:10" x14ac:dyDescent="0.25">
      <c r="B664" s="39">
        <v>43346</v>
      </c>
      <c r="C664" s="38" t="s">
        <v>64</v>
      </c>
      <c r="D664" s="22">
        <v>1015</v>
      </c>
      <c r="E664" s="23">
        <f t="shared" ref="E664:E712" si="101">3+12+12+12+12</f>
        <v>51</v>
      </c>
      <c r="F664" s="22">
        <f t="shared" si="98"/>
        <v>431.37500000000006</v>
      </c>
      <c r="G664" s="22">
        <f t="shared" si="99"/>
        <v>583.625</v>
      </c>
      <c r="H664" s="29">
        <v>12</v>
      </c>
      <c r="I664" s="24">
        <v>0.1</v>
      </c>
      <c r="J664" s="22">
        <f t="shared" si="100"/>
        <v>101.5</v>
      </c>
    </row>
    <row r="665" spans="2:10" x14ac:dyDescent="0.25">
      <c r="B665" s="39">
        <v>43346</v>
      </c>
      <c r="C665" s="38" t="s">
        <v>64</v>
      </c>
      <c r="D665" s="22">
        <v>1015</v>
      </c>
      <c r="E665" s="23">
        <f t="shared" si="101"/>
        <v>51</v>
      </c>
      <c r="F665" s="22">
        <f t="shared" si="98"/>
        <v>431.37500000000006</v>
      </c>
      <c r="G665" s="22">
        <f t="shared" si="99"/>
        <v>583.625</v>
      </c>
      <c r="H665" s="29">
        <v>12</v>
      </c>
      <c r="I665" s="24">
        <v>0.1</v>
      </c>
      <c r="J665" s="22">
        <f t="shared" si="100"/>
        <v>101.5</v>
      </c>
    </row>
    <row r="666" spans="2:10" x14ac:dyDescent="0.25">
      <c r="B666" s="39">
        <v>43346</v>
      </c>
      <c r="C666" s="38" t="s">
        <v>64</v>
      </c>
      <c r="D666" s="22">
        <v>1015</v>
      </c>
      <c r="E666" s="23">
        <f t="shared" si="101"/>
        <v>51</v>
      </c>
      <c r="F666" s="22">
        <f t="shared" si="98"/>
        <v>431.37500000000006</v>
      </c>
      <c r="G666" s="22">
        <f t="shared" si="99"/>
        <v>583.625</v>
      </c>
      <c r="H666" s="29">
        <v>12</v>
      </c>
      <c r="I666" s="24">
        <v>0.1</v>
      </c>
      <c r="J666" s="22">
        <f t="shared" si="100"/>
        <v>101.5</v>
      </c>
    </row>
    <row r="667" spans="2:10" x14ac:dyDescent="0.25">
      <c r="B667" s="39">
        <v>43346</v>
      </c>
      <c r="C667" s="38" t="s">
        <v>64</v>
      </c>
      <c r="D667" s="22">
        <v>1015</v>
      </c>
      <c r="E667" s="23">
        <f t="shared" si="101"/>
        <v>51</v>
      </c>
      <c r="F667" s="22">
        <f t="shared" si="98"/>
        <v>431.37500000000006</v>
      </c>
      <c r="G667" s="22">
        <f t="shared" si="99"/>
        <v>583.625</v>
      </c>
      <c r="H667" s="29">
        <v>12</v>
      </c>
      <c r="I667" s="24">
        <v>0.1</v>
      </c>
      <c r="J667" s="22">
        <f t="shared" si="100"/>
        <v>101.5</v>
      </c>
    </row>
    <row r="668" spans="2:10" x14ac:dyDescent="0.25">
      <c r="B668" s="39">
        <v>43346</v>
      </c>
      <c r="C668" s="38" t="s">
        <v>64</v>
      </c>
      <c r="D668" s="22">
        <v>1015</v>
      </c>
      <c r="E668" s="23">
        <f t="shared" si="101"/>
        <v>51</v>
      </c>
      <c r="F668" s="22">
        <f t="shared" si="98"/>
        <v>431.37500000000006</v>
      </c>
      <c r="G668" s="22">
        <f t="shared" si="99"/>
        <v>583.625</v>
      </c>
      <c r="H668" s="29">
        <v>12</v>
      </c>
      <c r="I668" s="24">
        <v>0.1</v>
      </c>
      <c r="J668" s="22">
        <f t="shared" si="100"/>
        <v>101.5</v>
      </c>
    </row>
    <row r="669" spans="2:10" x14ac:dyDescent="0.25">
      <c r="B669" s="39">
        <v>43346</v>
      </c>
      <c r="C669" s="38" t="s">
        <v>64</v>
      </c>
      <c r="D669" s="22">
        <v>1015</v>
      </c>
      <c r="E669" s="23">
        <f t="shared" si="101"/>
        <v>51</v>
      </c>
      <c r="F669" s="22">
        <f t="shared" si="98"/>
        <v>431.37500000000006</v>
      </c>
      <c r="G669" s="22">
        <f t="shared" si="99"/>
        <v>583.625</v>
      </c>
      <c r="H669" s="29">
        <v>12</v>
      </c>
      <c r="I669" s="24">
        <v>0.1</v>
      </c>
      <c r="J669" s="22">
        <f t="shared" si="100"/>
        <v>101.5</v>
      </c>
    </row>
    <row r="670" spans="2:10" x14ac:dyDescent="0.25">
      <c r="B670" s="39">
        <v>43346</v>
      </c>
      <c r="C670" s="38" t="s">
        <v>64</v>
      </c>
      <c r="D670" s="22">
        <v>1015</v>
      </c>
      <c r="E670" s="23">
        <f t="shared" si="101"/>
        <v>51</v>
      </c>
      <c r="F670" s="22">
        <f t="shared" si="98"/>
        <v>431.37500000000006</v>
      </c>
      <c r="G670" s="22">
        <f t="shared" si="99"/>
        <v>583.625</v>
      </c>
      <c r="H670" s="29">
        <v>12</v>
      </c>
      <c r="I670" s="24">
        <v>0.1</v>
      </c>
      <c r="J670" s="22">
        <f t="shared" si="100"/>
        <v>101.5</v>
      </c>
    </row>
    <row r="671" spans="2:10" x14ac:dyDescent="0.25">
      <c r="B671" s="39">
        <v>43346</v>
      </c>
      <c r="C671" s="38" t="s">
        <v>64</v>
      </c>
      <c r="D671" s="22">
        <v>1015</v>
      </c>
      <c r="E671" s="23">
        <f t="shared" si="101"/>
        <v>51</v>
      </c>
      <c r="F671" s="22">
        <f t="shared" si="98"/>
        <v>431.37500000000006</v>
      </c>
      <c r="G671" s="22">
        <f t="shared" si="99"/>
        <v>583.625</v>
      </c>
      <c r="H671" s="29">
        <v>12</v>
      </c>
      <c r="I671" s="24">
        <v>0.1</v>
      </c>
      <c r="J671" s="22">
        <f t="shared" si="100"/>
        <v>101.5</v>
      </c>
    </row>
    <row r="672" spans="2:10" x14ac:dyDescent="0.25">
      <c r="B672" s="39">
        <v>43346</v>
      </c>
      <c r="C672" s="38" t="s">
        <v>64</v>
      </c>
      <c r="D672" s="22">
        <v>1015</v>
      </c>
      <c r="E672" s="23">
        <f t="shared" si="101"/>
        <v>51</v>
      </c>
      <c r="F672" s="22">
        <f t="shared" si="98"/>
        <v>431.37500000000006</v>
      </c>
      <c r="G672" s="22">
        <f t="shared" si="99"/>
        <v>583.625</v>
      </c>
      <c r="H672" s="29">
        <v>12</v>
      </c>
      <c r="I672" s="24">
        <v>0.1</v>
      </c>
      <c r="J672" s="22">
        <f t="shared" si="100"/>
        <v>101.5</v>
      </c>
    </row>
    <row r="673" spans="2:10" x14ac:dyDescent="0.25">
      <c r="B673" s="39">
        <v>43346</v>
      </c>
      <c r="C673" s="38" t="s">
        <v>64</v>
      </c>
      <c r="D673" s="22">
        <v>1015</v>
      </c>
      <c r="E673" s="23">
        <f t="shared" si="101"/>
        <v>51</v>
      </c>
      <c r="F673" s="22">
        <f t="shared" si="98"/>
        <v>431.37500000000006</v>
      </c>
      <c r="G673" s="22">
        <f t="shared" si="99"/>
        <v>583.625</v>
      </c>
      <c r="H673" s="29">
        <v>12</v>
      </c>
      <c r="I673" s="24">
        <v>0.1</v>
      </c>
      <c r="J673" s="22">
        <f t="shared" si="100"/>
        <v>101.5</v>
      </c>
    </row>
    <row r="674" spans="2:10" x14ac:dyDescent="0.25">
      <c r="B674" s="39">
        <v>43346</v>
      </c>
      <c r="C674" s="38" t="s">
        <v>64</v>
      </c>
      <c r="D674" s="22">
        <v>1015</v>
      </c>
      <c r="E674" s="23">
        <f t="shared" si="101"/>
        <v>51</v>
      </c>
      <c r="F674" s="22">
        <f t="shared" si="98"/>
        <v>431.37500000000006</v>
      </c>
      <c r="G674" s="22">
        <f t="shared" si="99"/>
        <v>583.625</v>
      </c>
      <c r="H674" s="29">
        <v>12</v>
      </c>
      <c r="I674" s="24">
        <v>0.1</v>
      </c>
      <c r="J674" s="22">
        <f t="shared" si="100"/>
        <v>101.5</v>
      </c>
    </row>
    <row r="675" spans="2:10" x14ac:dyDescent="0.25">
      <c r="B675" s="39">
        <v>43346</v>
      </c>
      <c r="C675" s="38" t="s">
        <v>64</v>
      </c>
      <c r="D675" s="22">
        <v>1015</v>
      </c>
      <c r="E675" s="23">
        <f t="shared" si="101"/>
        <v>51</v>
      </c>
      <c r="F675" s="22">
        <f t="shared" si="98"/>
        <v>431.37500000000006</v>
      </c>
      <c r="G675" s="22">
        <f t="shared" si="99"/>
        <v>583.625</v>
      </c>
      <c r="H675" s="29">
        <v>12</v>
      </c>
      <c r="I675" s="24">
        <v>0.1</v>
      </c>
      <c r="J675" s="22">
        <f t="shared" si="100"/>
        <v>101.5</v>
      </c>
    </row>
    <row r="676" spans="2:10" x14ac:dyDescent="0.25">
      <c r="B676" s="39">
        <v>43346</v>
      </c>
      <c r="C676" s="38" t="s">
        <v>64</v>
      </c>
      <c r="D676" s="22">
        <v>1015</v>
      </c>
      <c r="E676" s="23">
        <f t="shared" si="101"/>
        <v>51</v>
      </c>
      <c r="F676" s="22">
        <f t="shared" si="98"/>
        <v>431.37500000000006</v>
      </c>
      <c r="G676" s="22">
        <f t="shared" si="99"/>
        <v>583.625</v>
      </c>
      <c r="H676" s="29">
        <v>12</v>
      </c>
      <c r="I676" s="24">
        <v>0.1</v>
      </c>
      <c r="J676" s="22">
        <f t="shared" si="100"/>
        <v>101.5</v>
      </c>
    </row>
    <row r="677" spans="2:10" x14ac:dyDescent="0.25">
      <c r="B677" s="39">
        <v>43346</v>
      </c>
      <c r="C677" s="38" t="s">
        <v>64</v>
      </c>
      <c r="D677" s="22">
        <v>1015</v>
      </c>
      <c r="E677" s="23">
        <f t="shared" si="101"/>
        <v>51</v>
      </c>
      <c r="F677" s="22">
        <f t="shared" si="98"/>
        <v>431.37500000000006</v>
      </c>
      <c r="G677" s="22">
        <f t="shared" si="99"/>
        <v>583.625</v>
      </c>
      <c r="H677" s="29">
        <v>12</v>
      </c>
      <c r="I677" s="24">
        <v>0.1</v>
      </c>
      <c r="J677" s="22">
        <f t="shared" si="100"/>
        <v>101.5</v>
      </c>
    </row>
    <row r="678" spans="2:10" x14ac:dyDescent="0.25">
      <c r="B678" s="39">
        <v>43346</v>
      </c>
      <c r="C678" s="38" t="s">
        <v>64</v>
      </c>
      <c r="D678" s="22">
        <v>1015</v>
      </c>
      <c r="E678" s="23">
        <f t="shared" si="101"/>
        <v>51</v>
      </c>
      <c r="F678" s="22">
        <f t="shared" si="98"/>
        <v>431.37500000000006</v>
      </c>
      <c r="G678" s="22">
        <f t="shared" si="99"/>
        <v>583.625</v>
      </c>
      <c r="H678" s="29">
        <v>12</v>
      </c>
      <c r="I678" s="24">
        <v>0.1</v>
      </c>
      <c r="J678" s="22">
        <f t="shared" si="100"/>
        <v>101.5</v>
      </c>
    </row>
    <row r="679" spans="2:10" x14ac:dyDescent="0.25">
      <c r="B679" s="39">
        <v>43346</v>
      </c>
      <c r="C679" s="38" t="s">
        <v>64</v>
      </c>
      <c r="D679" s="22">
        <v>1015</v>
      </c>
      <c r="E679" s="23">
        <f t="shared" si="101"/>
        <v>51</v>
      </c>
      <c r="F679" s="22">
        <f t="shared" si="98"/>
        <v>431.37500000000006</v>
      </c>
      <c r="G679" s="22">
        <f t="shared" si="99"/>
        <v>583.625</v>
      </c>
      <c r="H679" s="29">
        <v>12</v>
      </c>
      <c r="I679" s="24">
        <v>0.1</v>
      </c>
      <c r="J679" s="22">
        <f t="shared" si="100"/>
        <v>101.5</v>
      </c>
    </row>
    <row r="680" spans="2:10" x14ac:dyDescent="0.25">
      <c r="B680" s="39">
        <v>43346</v>
      </c>
      <c r="C680" s="38" t="s">
        <v>64</v>
      </c>
      <c r="D680" s="22">
        <v>1015</v>
      </c>
      <c r="E680" s="23">
        <f t="shared" si="101"/>
        <v>51</v>
      </c>
      <c r="F680" s="22">
        <f t="shared" si="98"/>
        <v>431.37500000000006</v>
      </c>
      <c r="G680" s="22">
        <f t="shared" si="99"/>
        <v>583.625</v>
      </c>
      <c r="H680" s="29">
        <v>12</v>
      </c>
      <c r="I680" s="24">
        <v>0.1</v>
      </c>
      <c r="J680" s="22">
        <f t="shared" si="100"/>
        <v>101.5</v>
      </c>
    </row>
    <row r="681" spans="2:10" x14ac:dyDescent="0.25">
      <c r="B681" s="39">
        <v>43346</v>
      </c>
      <c r="C681" s="38" t="s">
        <v>64</v>
      </c>
      <c r="D681" s="22">
        <v>1015</v>
      </c>
      <c r="E681" s="23">
        <f t="shared" si="101"/>
        <v>51</v>
      </c>
      <c r="F681" s="22">
        <f t="shared" si="98"/>
        <v>431.37500000000006</v>
      </c>
      <c r="G681" s="22">
        <f t="shared" si="99"/>
        <v>583.625</v>
      </c>
      <c r="H681" s="29">
        <v>12</v>
      </c>
      <c r="I681" s="24">
        <v>0.1</v>
      </c>
      <c r="J681" s="22">
        <f t="shared" si="100"/>
        <v>101.5</v>
      </c>
    </row>
    <row r="682" spans="2:10" x14ac:dyDescent="0.25">
      <c r="B682" s="39">
        <v>43346</v>
      </c>
      <c r="C682" s="38" t="s">
        <v>64</v>
      </c>
      <c r="D682" s="22">
        <v>1015</v>
      </c>
      <c r="E682" s="23">
        <f t="shared" si="101"/>
        <v>51</v>
      </c>
      <c r="F682" s="22">
        <f t="shared" si="98"/>
        <v>431.37500000000006</v>
      </c>
      <c r="G682" s="22">
        <f t="shared" si="99"/>
        <v>583.625</v>
      </c>
      <c r="H682" s="29">
        <v>12</v>
      </c>
      <c r="I682" s="24">
        <v>0.1</v>
      </c>
      <c r="J682" s="22">
        <f t="shared" si="100"/>
        <v>101.5</v>
      </c>
    </row>
    <row r="683" spans="2:10" x14ac:dyDescent="0.25">
      <c r="B683" s="39">
        <v>43347</v>
      </c>
      <c r="C683" s="38" t="s">
        <v>23</v>
      </c>
      <c r="D683" s="22">
        <v>638</v>
      </c>
      <c r="E683" s="23">
        <f t="shared" si="101"/>
        <v>51</v>
      </c>
      <c r="F683" s="22">
        <f t="shared" si="98"/>
        <v>271.15000000000003</v>
      </c>
      <c r="G683" s="22">
        <f t="shared" si="99"/>
        <v>366.84999999999997</v>
      </c>
      <c r="H683" s="29">
        <v>12</v>
      </c>
      <c r="I683" s="24">
        <v>0.1</v>
      </c>
      <c r="J683" s="22">
        <f t="shared" si="100"/>
        <v>63.800000000000011</v>
      </c>
    </row>
    <row r="684" spans="2:10" x14ac:dyDescent="0.25">
      <c r="B684" s="39">
        <v>43347</v>
      </c>
      <c r="C684" s="38" t="s">
        <v>23</v>
      </c>
      <c r="D684" s="22">
        <v>638</v>
      </c>
      <c r="E684" s="23">
        <f t="shared" si="101"/>
        <v>51</v>
      </c>
      <c r="F684" s="22">
        <f t="shared" si="98"/>
        <v>271.15000000000003</v>
      </c>
      <c r="G684" s="22">
        <f t="shared" si="99"/>
        <v>366.84999999999997</v>
      </c>
      <c r="H684" s="29">
        <v>12</v>
      </c>
      <c r="I684" s="24">
        <v>0.1</v>
      </c>
      <c r="J684" s="22">
        <f t="shared" si="100"/>
        <v>63.800000000000011</v>
      </c>
    </row>
    <row r="685" spans="2:10" x14ac:dyDescent="0.25">
      <c r="B685" s="39">
        <v>43347</v>
      </c>
      <c r="C685" s="38" t="s">
        <v>23</v>
      </c>
      <c r="D685" s="22">
        <v>638</v>
      </c>
      <c r="E685" s="23">
        <f t="shared" si="101"/>
        <v>51</v>
      </c>
      <c r="F685" s="22">
        <f t="shared" si="98"/>
        <v>271.15000000000003</v>
      </c>
      <c r="G685" s="22">
        <f t="shared" si="99"/>
        <v>366.84999999999997</v>
      </c>
      <c r="H685" s="29">
        <v>12</v>
      </c>
      <c r="I685" s="24">
        <v>0.1</v>
      </c>
      <c r="J685" s="22">
        <f t="shared" si="100"/>
        <v>63.800000000000011</v>
      </c>
    </row>
    <row r="686" spans="2:10" x14ac:dyDescent="0.25">
      <c r="B686" s="39">
        <v>43347</v>
      </c>
      <c r="C686" s="38" t="s">
        <v>23</v>
      </c>
      <c r="D686" s="22">
        <v>638</v>
      </c>
      <c r="E686" s="23">
        <f t="shared" si="101"/>
        <v>51</v>
      </c>
      <c r="F686" s="22">
        <f t="shared" si="98"/>
        <v>271.15000000000003</v>
      </c>
      <c r="G686" s="22">
        <f t="shared" si="99"/>
        <v>366.84999999999997</v>
      </c>
      <c r="H686" s="29">
        <v>12</v>
      </c>
      <c r="I686" s="24">
        <v>0.1</v>
      </c>
      <c r="J686" s="22">
        <f t="shared" si="100"/>
        <v>63.800000000000011</v>
      </c>
    </row>
    <row r="687" spans="2:10" x14ac:dyDescent="0.25">
      <c r="B687" s="39">
        <v>43347</v>
      </c>
      <c r="C687" s="38" t="s">
        <v>23</v>
      </c>
      <c r="D687" s="22">
        <v>638</v>
      </c>
      <c r="E687" s="23">
        <f t="shared" si="101"/>
        <v>51</v>
      </c>
      <c r="F687" s="22">
        <f t="shared" si="98"/>
        <v>271.15000000000003</v>
      </c>
      <c r="G687" s="22">
        <f t="shared" si="99"/>
        <v>366.84999999999997</v>
      </c>
      <c r="H687" s="29">
        <v>12</v>
      </c>
      <c r="I687" s="24">
        <v>0.1</v>
      </c>
      <c r="J687" s="22">
        <f t="shared" si="100"/>
        <v>63.800000000000011</v>
      </c>
    </row>
    <row r="688" spans="2:10" x14ac:dyDescent="0.25">
      <c r="B688" s="39">
        <v>43347</v>
      </c>
      <c r="C688" s="38" t="s">
        <v>23</v>
      </c>
      <c r="D688" s="22">
        <v>638</v>
      </c>
      <c r="E688" s="23">
        <f t="shared" si="101"/>
        <v>51</v>
      </c>
      <c r="F688" s="22">
        <f t="shared" si="98"/>
        <v>271.15000000000003</v>
      </c>
      <c r="G688" s="22">
        <f t="shared" si="99"/>
        <v>366.84999999999997</v>
      </c>
      <c r="H688" s="29">
        <v>12</v>
      </c>
      <c r="I688" s="24">
        <v>0.1</v>
      </c>
      <c r="J688" s="22">
        <f t="shared" si="100"/>
        <v>63.800000000000011</v>
      </c>
    </row>
    <row r="689" spans="2:10" x14ac:dyDescent="0.25">
      <c r="B689" s="39">
        <v>43347</v>
      </c>
      <c r="C689" s="38" t="s">
        <v>23</v>
      </c>
      <c r="D689" s="22">
        <v>638</v>
      </c>
      <c r="E689" s="23">
        <f t="shared" si="101"/>
        <v>51</v>
      </c>
      <c r="F689" s="22">
        <f t="shared" si="98"/>
        <v>271.15000000000003</v>
      </c>
      <c r="G689" s="22">
        <f t="shared" si="99"/>
        <v>366.84999999999997</v>
      </c>
      <c r="H689" s="29">
        <v>12</v>
      </c>
      <c r="I689" s="24">
        <v>0.1</v>
      </c>
      <c r="J689" s="22">
        <f t="shared" si="100"/>
        <v>63.800000000000011</v>
      </c>
    </row>
    <row r="690" spans="2:10" x14ac:dyDescent="0.25">
      <c r="B690" s="39">
        <v>43347</v>
      </c>
      <c r="C690" s="38" t="s">
        <v>23</v>
      </c>
      <c r="D690" s="22">
        <v>638</v>
      </c>
      <c r="E690" s="23">
        <f t="shared" si="101"/>
        <v>51</v>
      </c>
      <c r="F690" s="22">
        <f t="shared" si="98"/>
        <v>271.15000000000003</v>
      </c>
      <c r="G690" s="22">
        <f t="shared" si="99"/>
        <v>366.84999999999997</v>
      </c>
      <c r="H690" s="29">
        <v>12</v>
      </c>
      <c r="I690" s="24">
        <v>0.1</v>
      </c>
      <c r="J690" s="22">
        <f t="shared" si="100"/>
        <v>63.800000000000011</v>
      </c>
    </row>
    <row r="691" spans="2:10" x14ac:dyDescent="0.25">
      <c r="B691" s="39">
        <v>43347</v>
      </c>
      <c r="C691" s="38" t="s">
        <v>23</v>
      </c>
      <c r="D691" s="22">
        <v>638</v>
      </c>
      <c r="E691" s="23">
        <f t="shared" si="101"/>
        <v>51</v>
      </c>
      <c r="F691" s="22">
        <f t="shared" si="98"/>
        <v>271.15000000000003</v>
      </c>
      <c r="G691" s="22">
        <f t="shared" si="99"/>
        <v>366.84999999999997</v>
      </c>
      <c r="H691" s="29">
        <v>12</v>
      </c>
      <c r="I691" s="24">
        <v>0.1</v>
      </c>
      <c r="J691" s="22">
        <f t="shared" si="100"/>
        <v>63.800000000000011</v>
      </c>
    </row>
    <row r="692" spans="2:10" x14ac:dyDescent="0.25">
      <c r="B692" s="39">
        <v>43347</v>
      </c>
      <c r="C692" s="38" t="s">
        <v>23</v>
      </c>
      <c r="D692" s="22">
        <v>638</v>
      </c>
      <c r="E692" s="23">
        <f t="shared" si="101"/>
        <v>51</v>
      </c>
      <c r="F692" s="22">
        <f t="shared" si="98"/>
        <v>271.15000000000003</v>
      </c>
      <c r="G692" s="22">
        <f t="shared" si="99"/>
        <v>366.84999999999997</v>
      </c>
      <c r="H692" s="29">
        <v>12</v>
      </c>
      <c r="I692" s="24">
        <v>0.1</v>
      </c>
      <c r="J692" s="22">
        <f t="shared" si="100"/>
        <v>63.800000000000011</v>
      </c>
    </row>
    <row r="693" spans="2:10" x14ac:dyDescent="0.25">
      <c r="B693" s="39">
        <v>43347</v>
      </c>
      <c r="C693" s="38" t="s">
        <v>23</v>
      </c>
      <c r="D693" s="22">
        <v>638</v>
      </c>
      <c r="E693" s="23">
        <f t="shared" si="101"/>
        <v>51</v>
      </c>
      <c r="F693" s="22">
        <f t="shared" si="98"/>
        <v>271.15000000000003</v>
      </c>
      <c r="G693" s="22">
        <f t="shared" si="99"/>
        <v>366.84999999999997</v>
      </c>
      <c r="H693" s="29">
        <v>12</v>
      </c>
      <c r="I693" s="24">
        <v>0.1</v>
      </c>
      <c r="J693" s="22">
        <f t="shared" si="100"/>
        <v>63.800000000000011</v>
      </c>
    </row>
    <row r="694" spans="2:10" x14ac:dyDescent="0.25">
      <c r="B694" s="39">
        <v>43347</v>
      </c>
      <c r="C694" s="38" t="s">
        <v>23</v>
      </c>
      <c r="D694" s="22">
        <v>638</v>
      </c>
      <c r="E694" s="23">
        <f t="shared" si="101"/>
        <v>51</v>
      </c>
      <c r="F694" s="22">
        <f t="shared" si="98"/>
        <v>271.15000000000003</v>
      </c>
      <c r="G694" s="22">
        <f t="shared" si="99"/>
        <v>366.84999999999997</v>
      </c>
      <c r="H694" s="29">
        <v>12</v>
      </c>
      <c r="I694" s="24">
        <v>0.1</v>
      </c>
      <c r="J694" s="22">
        <f t="shared" si="100"/>
        <v>63.800000000000011</v>
      </c>
    </row>
    <row r="695" spans="2:10" x14ac:dyDescent="0.25">
      <c r="B695" s="39">
        <v>43347</v>
      </c>
      <c r="C695" s="38" t="s">
        <v>23</v>
      </c>
      <c r="D695" s="22">
        <v>638</v>
      </c>
      <c r="E695" s="23">
        <f t="shared" si="101"/>
        <v>51</v>
      </c>
      <c r="F695" s="22">
        <f t="shared" si="98"/>
        <v>271.15000000000003</v>
      </c>
      <c r="G695" s="22">
        <f t="shared" si="99"/>
        <v>366.84999999999997</v>
      </c>
      <c r="H695" s="29">
        <v>12</v>
      </c>
      <c r="I695" s="24">
        <v>0.1</v>
      </c>
      <c r="J695" s="22">
        <f t="shared" si="100"/>
        <v>63.800000000000011</v>
      </c>
    </row>
    <row r="696" spans="2:10" x14ac:dyDescent="0.25">
      <c r="B696" s="39">
        <v>43347</v>
      </c>
      <c r="C696" s="38" t="s">
        <v>23</v>
      </c>
      <c r="D696" s="22">
        <v>638</v>
      </c>
      <c r="E696" s="23">
        <f t="shared" si="101"/>
        <v>51</v>
      </c>
      <c r="F696" s="22">
        <f t="shared" si="98"/>
        <v>271.15000000000003</v>
      </c>
      <c r="G696" s="22">
        <f t="shared" si="99"/>
        <v>366.84999999999997</v>
      </c>
      <c r="H696" s="29">
        <v>12</v>
      </c>
      <c r="I696" s="24">
        <v>0.1</v>
      </c>
      <c r="J696" s="22">
        <f t="shared" si="100"/>
        <v>63.800000000000011</v>
      </c>
    </row>
    <row r="697" spans="2:10" x14ac:dyDescent="0.25">
      <c r="B697" s="39">
        <v>43347</v>
      </c>
      <c r="C697" s="38" t="s">
        <v>23</v>
      </c>
      <c r="D697" s="22">
        <v>638</v>
      </c>
      <c r="E697" s="23">
        <f t="shared" si="101"/>
        <v>51</v>
      </c>
      <c r="F697" s="22">
        <f t="shared" ref="F697:F712" si="102">IF((((D697*I697)/12)*E697)&gt;D697,D697,((D697*I697)/12)*E697)</f>
        <v>271.15000000000003</v>
      </c>
      <c r="G697" s="22">
        <f t="shared" ref="G697:G712" si="103">IF(D697-F697&lt;0,0,D697-F697)</f>
        <v>366.84999999999997</v>
      </c>
      <c r="H697" s="29">
        <v>12</v>
      </c>
      <c r="I697" s="24">
        <v>0.1</v>
      </c>
      <c r="J697" s="22">
        <f t="shared" ref="J697:J712" si="104">IF(G697&lt;((D697*I697)/12)*H697,G697,((D697*I697)/12)*H697)</f>
        <v>63.800000000000011</v>
      </c>
    </row>
    <row r="698" spans="2:10" x14ac:dyDescent="0.25">
      <c r="B698" s="39">
        <v>43347</v>
      </c>
      <c r="C698" s="38" t="s">
        <v>23</v>
      </c>
      <c r="D698" s="22">
        <v>638</v>
      </c>
      <c r="E698" s="23">
        <f t="shared" si="101"/>
        <v>51</v>
      </c>
      <c r="F698" s="22">
        <f t="shared" si="102"/>
        <v>271.15000000000003</v>
      </c>
      <c r="G698" s="22">
        <f t="shared" si="103"/>
        <v>366.84999999999997</v>
      </c>
      <c r="H698" s="29">
        <v>12</v>
      </c>
      <c r="I698" s="24">
        <v>0.1</v>
      </c>
      <c r="J698" s="22">
        <f t="shared" si="104"/>
        <v>63.800000000000011</v>
      </c>
    </row>
    <row r="699" spans="2:10" x14ac:dyDescent="0.25">
      <c r="B699" s="39">
        <v>43347</v>
      </c>
      <c r="C699" s="38" t="s">
        <v>23</v>
      </c>
      <c r="D699" s="22">
        <v>638</v>
      </c>
      <c r="E699" s="23">
        <f t="shared" si="101"/>
        <v>51</v>
      </c>
      <c r="F699" s="22">
        <f t="shared" si="102"/>
        <v>271.15000000000003</v>
      </c>
      <c r="G699" s="22">
        <f t="shared" si="103"/>
        <v>366.84999999999997</v>
      </c>
      <c r="H699" s="29">
        <v>12</v>
      </c>
      <c r="I699" s="24">
        <v>0.1</v>
      </c>
      <c r="J699" s="22">
        <f t="shared" si="104"/>
        <v>63.800000000000011</v>
      </c>
    </row>
    <row r="700" spans="2:10" x14ac:dyDescent="0.25">
      <c r="B700" s="39">
        <v>43347</v>
      </c>
      <c r="C700" s="38" t="s">
        <v>23</v>
      </c>
      <c r="D700" s="22">
        <v>638</v>
      </c>
      <c r="E700" s="23">
        <f t="shared" si="101"/>
        <v>51</v>
      </c>
      <c r="F700" s="22">
        <f t="shared" si="102"/>
        <v>271.15000000000003</v>
      </c>
      <c r="G700" s="22">
        <f t="shared" si="103"/>
        <v>366.84999999999997</v>
      </c>
      <c r="H700" s="29">
        <v>12</v>
      </c>
      <c r="I700" s="24">
        <v>0.1</v>
      </c>
      <c r="J700" s="22">
        <f t="shared" si="104"/>
        <v>63.800000000000011</v>
      </c>
    </row>
    <row r="701" spans="2:10" x14ac:dyDescent="0.25">
      <c r="B701" s="39">
        <v>43347</v>
      </c>
      <c r="C701" s="38" t="s">
        <v>23</v>
      </c>
      <c r="D701" s="22">
        <v>638</v>
      </c>
      <c r="E701" s="23">
        <f t="shared" si="101"/>
        <v>51</v>
      </c>
      <c r="F701" s="22">
        <f t="shared" si="102"/>
        <v>271.15000000000003</v>
      </c>
      <c r="G701" s="22">
        <f t="shared" si="103"/>
        <v>366.84999999999997</v>
      </c>
      <c r="H701" s="29">
        <v>12</v>
      </c>
      <c r="I701" s="24">
        <v>0.1</v>
      </c>
      <c r="J701" s="22">
        <f t="shared" si="104"/>
        <v>63.800000000000011</v>
      </c>
    </row>
    <row r="702" spans="2:10" x14ac:dyDescent="0.25">
      <c r="B702" s="39">
        <v>43347</v>
      </c>
      <c r="C702" s="38" t="s">
        <v>23</v>
      </c>
      <c r="D702" s="22">
        <v>638</v>
      </c>
      <c r="E702" s="23">
        <f t="shared" si="101"/>
        <v>51</v>
      </c>
      <c r="F702" s="22">
        <f t="shared" si="102"/>
        <v>271.15000000000003</v>
      </c>
      <c r="G702" s="22">
        <f t="shared" si="103"/>
        <v>366.84999999999997</v>
      </c>
      <c r="H702" s="29">
        <v>12</v>
      </c>
      <c r="I702" s="24">
        <v>0.1</v>
      </c>
      <c r="J702" s="22">
        <f t="shared" si="104"/>
        <v>63.800000000000011</v>
      </c>
    </row>
    <row r="703" spans="2:10" x14ac:dyDescent="0.25">
      <c r="B703" s="39">
        <v>43347</v>
      </c>
      <c r="C703" s="38" t="s">
        <v>23</v>
      </c>
      <c r="D703" s="22">
        <v>638</v>
      </c>
      <c r="E703" s="23">
        <f t="shared" si="101"/>
        <v>51</v>
      </c>
      <c r="F703" s="22">
        <f t="shared" si="102"/>
        <v>271.15000000000003</v>
      </c>
      <c r="G703" s="22">
        <f t="shared" si="103"/>
        <v>366.84999999999997</v>
      </c>
      <c r="H703" s="29">
        <v>12</v>
      </c>
      <c r="I703" s="24">
        <v>0.1</v>
      </c>
      <c r="J703" s="22">
        <f t="shared" si="104"/>
        <v>63.800000000000011</v>
      </c>
    </row>
    <row r="704" spans="2:10" x14ac:dyDescent="0.25">
      <c r="B704" s="39">
        <v>43347</v>
      </c>
      <c r="C704" s="38" t="s">
        <v>23</v>
      </c>
      <c r="D704" s="22">
        <v>638</v>
      </c>
      <c r="E704" s="23">
        <f t="shared" si="101"/>
        <v>51</v>
      </c>
      <c r="F704" s="22">
        <f t="shared" si="102"/>
        <v>271.15000000000003</v>
      </c>
      <c r="G704" s="22">
        <f t="shared" si="103"/>
        <v>366.84999999999997</v>
      </c>
      <c r="H704" s="29">
        <v>12</v>
      </c>
      <c r="I704" s="24">
        <v>0.1</v>
      </c>
      <c r="J704" s="22">
        <f t="shared" si="104"/>
        <v>63.800000000000011</v>
      </c>
    </row>
    <row r="705" spans="2:10" x14ac:dyDescent="0.25">
      <c r="B705" s="39">
        <v>43347</v>
      </c>
      <c r="C705" s="38" t="s">
        <v>23</v>
      </c>
      <c r="D705" s="22">
        <v>638</v>
      </c>
      <c r="E705" s="23">
        <f t="shared" si="101"/>
        <v>51</v>
      </c>
      <c r="F705" s="22">
        <f t="shared" si="102"/>
        <v>271.15000000000003</v>
      </c>
      <c r="G705" s="22">
        <f t="shared" si="103"/>
        <v>366.84999999999997</v>
      </c>
      <c r="H705" s="29">
        <v>12</v>
      </c>
      <c r="I705" s="24">
        <v>0.1</v>
      </c>
      <c r="J705" s="22">
        <f t="shared" si="104"/>
        <v>63.800000000000011</v>
      </c>
    </row>
    <row r="706" spans="2:10" x14ac:dyDescent="0.25">
      <c r="B706" s="39">
        <v>43347</v>
      </c>
      <c r="C706" s="38" t="s">
        <v>23</v>
      </c>
      <c r="D706" s="22">
        <v>638</v>
      </c>
      <c r="E706" s="23">
        <f t="shared" si="101"/>
        <v>51</v>
      </c>
      <c r="F706" s="22">
        <f t="shared" si="102"/>
        <v>271.15000000000003</v>
      </c>
      <c r="G706" s="22">
        <f t="shared" si="103"/>
        <v>366.84999999999997</v>
      </c>
      <c r="H706" s="29">
        <v>12</v>
      </c>
      <c r="I706" s="24">
        <v>0.1</v>
      </c>
      <c r="J706" s="22">
        <f t="shared" si="104"/>
        <v>63.800000000000011</v>
      </c>
    </row>
    <row r="707" spans="2:10" x14ac:dyDescent="0.25">
      <c r="B707" s="39">
        <v>43347</v>
      </c>
      <c r="C707" s="38" t="s">
        <v>23</v>
      </c>
      <c r="D707" s="22">
        <v>638</v>
      </c>
      <c r="E707" s="23">
        <f t="shared" si="101"/>
        <v>51</v>
      </c>
      <c r="F707" s="22">
        <f t="shared" si="102"/>
        <v>271.15000000000003</v>
      </c>
      <c r="G707" s="22">
        <f t="shared" si="103"/>
        <v>366.84999999999997</v>
      </c>
      <c r="H707" s="29">
        <v>12</v>
      </c>
      <c r="I707" s="24">
        <v>0.1</v>
      </c>
      <c r="J707" s="22">
        <f t="shared" si="104"/>
        <v>63.800000000000011</v>
      </c>
    </row>
    <row r="708" spans="2:10" x14ac:dyDescent="0.25">
      <c r="B708" s="39">
        <v>43347</v>
      </c>
      <c r="C708" s="38" t="s">
        <v>23</v>
      </c>
      <c r="D708" s="22">
        <v>638</v>
      </c>
      <c r="E708" s="23">
        <f t="shared" si="101"/>
        <v>51</v>
      </c>
      <c r="F708" s="22">
        <f t="shared" si="102"/>
        <v>271.15000000000003</v>
      </c>
      <c r="G708" s="22">
        <f t="shared" si="103"/>
        <v>366.84999999999997</v>
      </c>
      <c r="H708" s="29">
        <v>12</v>
      </c>
      <c r="I708" s="24">
        <v>0.1</v>
      </c>
      <c r="J708" s="22">
        <f t="shared" si="104"/>
        <v>63.800000000000011</v>
      </c>
    </row>
    <row r="709" spans="2:10" x14ac:dyDescent="0.25">
      <c r="B709" s="39">
        <v>43347</v>
      </c>
      <c r="C709" s="38" t="s">
        <v>23</v>
      </c>
      <c r="D709" s="22">
        <v>638</v>
      </c>
      <c r="E709" s="23">
        <f t="shared" si="101"/>
        <v>51</v>
      </c>
      <c r="F709" s="22">
        <f t="shared" si="102"/>
        <v>271.15000000000003</v>
      </c>
      <c r="G709" s="22">
        <f t="shared" si="103"/>
        <v>366.84999999999997</v>
      </c>
      <c r="H709" s="29">
        <v>12</v>
      </c>
      <c r="I709" s="24">
        <v>0.1</v>
      </c>
      <c r="J709" s="22">
        <f t="shared" si="104"/>
        <v>63.800000000000011</v>
      </c>
    </row>
    <row r="710" spans="2:10" x14ac:dyDescent="0.25">
      <c r="B710" s="39">
        <v>43347</v>
      </c>
      <c r="C710" s="38" t="s">
        <v>23</v>
      </c>
      <c r="D710" s="22">
        <v>638</v>
      </c>
      <c r="E710" s="23">
        <f t="shared" si="101"/>
        <v>51</v>
      </c>
      <c r="F710" s="22">
        <f t="shared" si="102"/>
        <v>271.15000000000003</v>
      </c>
      <c r="G710" s="22">
        <f t="shared" si="103"/>
        <v>366.84999999999997</v>
      </c>
      <c r="H710" s="29">
        <v>12</v>
      </c>
      <c r="I710" s="24">
        <v>0.1</v>
      </c>
      <c r="J710" s="22">
        <f t="shared" si="104"/>
        <v>63.800000000000011</v>
      </c>
    </row>
    <row r="711" spans="2:10" x14ac:dyDescent="0.25">
      <c r="B711" s="39">
        <v>43347</v>
      </c>
      <c r="C711" s="38" t="s">
        <v>23</v>
      </c>
      <c r="D711" s="22">
        <v>638</v>
      </c>
      <c r="E711" s="23">
        <f t="shared" si="101"/>
        <v>51</v>
      </c>
      <c r="F711" s="22">
        <f t="shared" si="102"/>
        <v>271.15000000000003</v>
      </c>
      <c r="G711" s="22">
        <f t="shared" si="103"/>
        <v>366.84999999999997</v>
      </c>
      <c r="H711" s="29">
        <v>12</v>
      </c>
      <c r="I711" s="24">
        <v>0.1</v>
      </c>
      <c r="J711" s="22">
        <f t="shared" si="104"/>
        <v>63.800000000000011</v>
      </c>
    </row>
    <row r="712" spans="2:10" x14ac:dyDescent="0.25">
      <c r="B712" s="39">
        <v>43347</v>
      </c>
      <c r="C712" s="38" t="s">
        <v>23</v>
      </c>
      <c r="D712" s="22">
        <v>638</v>
      </c>
      <c r="E712" s="23">
        <f t="shared" si="101"/>
        <v>51</v>
      </c>
      <c r="F712" s="22">
        <f t="shared" si="102"/>
        <v>271.15000000000003</v>
      </c>
      <c r="G712" s="22">
        <f t="shared" si="103"/>
        <v>366.84999999999997</v>
      </c>
      <c r="H712" s="29">
        <v>12</v>
      </c>
      <c r="I712" s="24">
        <v>0.1</v>
      </c>
      <c r="J712" s="22">
        <f t="shared" si="104"/>
        <v>63.800000000000011</v>
      </c>
    </row>
    <row r="713" spans="2:10" x14ac:dyDescent="0.25">
      <c r="B713" s="57" t="s">
        <v>65</v>
      </c>
      <c r="C713" s="38"/>
      <c r="D713" s="30">
        <f>SUM(D154:D712)</f>
        <v>504712.85999999975</v>
      </c>
      <c r="E713" s="44"/>
      <c r="F713" s="30">
        <f>SUM(F154:F712)</f>
        <v>296048.02666666557</v>
      </c>
      <c r="G713" s="30">
        <f>SUM(G154:G712)</f>
        <v>208664.83333333218</v>
      </c>
      <c r="H713" s="45"/>
      <c r="I713" s="46"/>
      <c r="J713" s="30">
        <f>SUM(J154:J712)</f>
        <v>49470.786000000429</v>
      </c>
    </row>
    <row r="714" spans="2:10" x14ac:dyDescent="0.25">
      <c r="B714" s="57"/>
      <c r="C714" s="42" t="s">
        <v>66</v>
      </c>
      <c r="D714" s="22"/>
      <c r="E714" s="22"/>
      <c r="F714" s="21"/>
      <c r="G714" s="21"/>
      <c r="H714" s="28"/>
      <c r="I714" s="21"/>
      <c r="J714" s="21" t="s">
        <v>3</v>
      </c>
    </row>
    <row r="715" spans="2:10" x14ac:dyDescent="0.25">
      <c r="B715" s="39">
        <v>41949</v>
      </c>
      <c r="C715" s="38" t="s">
        <v>67</v>
      </c>
      <c r="D715" s="22">
        <v>90706.58</v>
      </c>
      <c r="E715" s="23">
        <f>1+12+12+12+12+12+12+12+12</f>
        <v>97</v>
      </c>
      <c r="F715" s="22">
        <f t="shared" ref="F715:F763" si="105">IF((((D715*I715)/12)*E715)&gt;D715,D715,((D715*I715)/12)*E715)</f>
        <v>90706.58</v>
      </c>
      <c r="G715" s="22">
        <f>IF(D715-F715&lt;0,0,D715-F715)</f>
        <v>0</v>
      </c>
      <c r="H715" s="23">
        <v>12</v>
      </c>
      <c r="I715" s="24">
        <v>0.2</v>
      </c>
      <c r="J715" s="22">
        <f t="shared" ref="J715:J770" si="106">IF(G715&lt;((D715*I715)/12)*H715,G715,((D715*I715)/12)*H715)</f>
        <v>0</v>
      </c>
    </row>
    <row r="716" spans="2:10" x14ac:dyDescent="0.25">
      <c r="B716" s="39">
        <v>41978</v>
      </c>
      <c r="C716" s="38" t="s">
        <v>68</v>
      </c>
      <c r="D716" s="22">
        <v>6220.5</v>
      </c>
      <c r="E716" s="23">
        <f>12+12+12+12+12+12+12+12</f>
        <v>96</v>
      </c>
      <c r="F716" s="22">
        <f t="shared" si="105"/>
        <v>6220.5</v>
      </c>
      <c r="G716" s="22">
        <f t="shared" ref="G716:G763" si="107">IF(D716-F716&lt;0,0,D716-F716)</f>
        <v>0</v>
      </c>
      <c r="H716" s="23">
        <v>12</v>
      </c>
      <c r="I716" s="24">
        <v>0.2</v>
      </c>
      <c r="J716" s="22">
        <f t="shared" si="106"/>
        <v>0</v>
      </c>
    </row>
    <row r="717" spans="2:10" x14ac:dyDescent="0.25">
      <c r="B717" s="39">
        <v>41978</v>
      </c>
      <c r="C717" s="38" t="s">
        <v>69</v>
      </c>
      <c r="D717" s="22">
        <v>4906.8</v>
      </c>
      <c r="E717" s="23">
        <f t="shared" ref="E717:E723" si="108">12+12+12+12+12+12+12+12</f>
        <v>96</v>
      </c>
      <c r="F717" s="22">
        <f t="shared" si="105"/>
        <v>4906.8</v>
      </c>
      <c r="G717" s="22">
        <f t="shared" si="107"/>
        <v>0</v>
      </c>
      <c r="H717" s="23">
        <v>12</v>
      </c>
      <c r="I717" s="24">
        <v>0.2</v>
      </c>
      <c r="J717" s="22">
        <f t="shared" si="106"/>
        <v>0</v>
      </c>
    </row>
    <row r="718" spans="2:10" x14ac:dyDescent="0.25">
      <c r="B718" s="39">
        <v>41978</v>
      </c>
      <c r="C718" s="38" t="s">
        <v>70</v>
      </c>
      <c r="D718" s="22">
        <v>10872.32</v>
      </c>
      <c r="E718" s="23">
        <f t="shared" si="108"/>
        <v>96</v>
      </c>
      <c r="F718" s="22">
        <f t="shared" si="105"/>
        <v>10872.32</v>
      </c>
      <c r="G718" s="22">
        <f t="shared" si="107"/>
        <v>0</v>
      </c>
      <c r="H718" s="23">
        <v>12</v>
      </c>
      <c r="I718" s="24">
        <v>0.2</v>
      </c>
      <c r="J718" s="22">
        <f t="shared" si="106"/>
        <v>0</v>
      </c>
    </row>
    <row r="719" spans="2:10" x14ac:dyDescent="0.25">
      <c r="B719" s="39">
        <v>41978</v>
      </c>
      <c r="C719" s="38" t="s">
        <v>71</v>
      </c>
      <c r="D719" s="22">
        <v>6914.6</v>
      </c>
      <c r="E719" s="23">
        <f t="shared" si="108"/>
        <v>96</v>
      </c>
      <c r="F719" s="22">
        <f t="shared" si="105"/>
        <v>6914.6</v>
      </c>
      <c r="G719" s="22">
        <f t="shared" si="107"/>
        <v>0</v>
      </c>
      <c r="H719" s="23">
        <v>12</v>
      </c>
      <c r="I719" s="24">
        <v>0.2</v>
      </c>
      <c r="J719" s="22">
        <f t="shared" si="106"/>
        <v>0</v>
      </c>
    </row>
    <row r="720" spans="2:10" x14ac:dyDescent="0.25">
      <c r="B720" s="39">
        <v>41978</v>
      </c>
      <c r="C720" s="38" t="s">
        <v>72</v>
      </c>
      <c r="D720" s="22">
        <v>59682</v>
      </c>
      <c r="E720" s="23">
        <f t="shared" si="108"/>
        <v>96</v>
      </c>
      <c r="F720" s="22">
        <f t="shared" si="105"/>
        <v>59682</v>
      </c>
      <c r="G720" s="22">
        <f t="shared" si="107"/>
        <v>0</v>
      </c>
      <c r="H720" s="23">
        <v>12</v>
      </c>
      <c r="I720" s="24">
        <v>0.2</v>
      </c>
      <c r="J720" s="22">
        <f t="shared" si="106"/>
        <v>0</v>
      </c>
    </row>
    <row r="721" spans="2:10" x14ac:dyDescent="0.25">
      <c r="B721" s="39">
        <v>41978</v>
      </c>
      <c r="C721" s="38" t="s">
        <v>73</v>
      </c>
      <c r="D721" s="22">
        <v>21105.07</v>
      </c>
      <c r="E721" s="23">
        <f t="shared" si="108"/>
        <v>96</v>
      </c>
      <c r="F721" s="22">
        <f t="shared" si="105"/>
        <v>21105.07</v>
      </c>
      <c r="G721" s="22">
        <f t="shared" si="107"/>
        <v>0</v>
      </c>
      <c r="H721" s="23">
        <v>12</v>
      </c>
      <c r="I721" s="24">
        <v>0.2</v>
      </c>
      <c r="J721" s="22">
        <f t="shared" si="106"/>
        <v>0</v>
      </c>
    </row>
    <row r="722" spans="2:10" x14ac:dyDescent="0.25">
      <c r="B722" s="39">
        <v>41989</v>
      </c>
      <c r="C722" s="38" t="s">
        <v>74</v>
      </c>
      <c r="D722" s="22">
        <v>50105.04</v>
      </c>
      <c r="E722" s="23">
        <f>12+12+12+12+12+12+12+12</f>
        <v>96</v>
      </c>
      <c r="F722" s="22">
        <f t="shared" si="105"/>
        <v>50105.04</v>
      </c>
      <c r="G722" s="22">
        <f t="shared" si="107"/>
        <v>0</v>
      </c>
      <c r="H722" s="23">
        <v>12</v>
      </c>
      <c r="I722" s="24">
        <v>0.2</v>
      </c>
      <c r="J722" s="22">
        <f t="shared" si="106"/>
        <v>0</v>
      </c>
    </row>
    <row r="723" spans="2:10" x14ac:dyDescent="0.25">
      <c r="B723" s="39">
        <v>41989</v>
      </c>
      <c r="C723" s="38" t="s">
        <v>75</v>
      </c>
      <c r="D723" s="22">
        <v>6585.32</v>
      </c>
      <c r="E723" s="23">
        <f t="shared" si="108"/>
        <v>96</v>
      </c>
      <c r="F723" s="22">
        <f t="shared" si="105"/>
        <v>6585.32</v>
      </c>
      <c r="G723" s="22">
        <f t="shared" si="107"/>
        <v>0</v>
      </c>
      <c r="H723" s="23">
        <v>12</v>
      </c>
      <c r="I723" s="24">
        <v>0.2</v>
      </c>
      <c r="J723" s="22">
        <f t="shared" si="106"/>
        <v>0</v>
      </c>
    </row>
    <row r="724" spans="2:10" x14ac:dyDescent="0.25">
      <c r="B724" s="39">
        <v>42184</v>
      </c>
      <c r="C724" s="38" t="s">
        <v>76</v>
      </c>
      <c r="D724" s="22">
        <v>3464.7</v>
      </c>
      <c r="E724" s="23">
        <f>6+12+12+12+12+12+12+12</f>
        <v>90</v>
      </c>
      <c r="F724" s="22">
        <f t="shared" si="105"/>
        <v>3464.7</v>
      </c>
      <c r="G724" s="22">
        <f t="shared" si="107"/>
        <v>0</v>
      </c>
      <c r="H724" s="23">
        <v>12</v>
      </c>
      <c r="I724" s="24">
        <v>0.2</v>
      </c>
      <c r="J724" s="22">
        <f t="shared" si="106"/>
        <v>0</v>
      </c>
    </row>
    <row r="725" spans="2:10" x14ac:dyDescent="0.25">
      <c r="B725" s="39">
        <v>42184</v>
      </c>
      <c r="C725" s="38" t="s">
        <v>77</v>
      </c>
      <c r="D725" s="22">
        <v>3285.47</v>
      </c>
      <c r="E725" s="23">
        <f t="shared" ref="E725:E731" si="109">6+12+12+12+12+12+12+12</f>
        <v>90</v>
      </c>
      <c r="F725" s="22">
        <f t="shared" si="105"/>
        <v>3285.47</v>
      </c>
      <c r="G725" s="22">
        <f t="shared" si="107"/>
        <v>0</v>
      </c>
      <c r="H725" s="23">
        <v>12</v>
      </c>
      <c r="I725" s="24">
        <v>0.2</v>
      </c>
      <c r="J725" s="22">
        <f t="shared" si="106"/>
        <v>0</v>
      </c>
    </row>
    <row r="726" spans="2:10" x14ac:dyDescent="0.25">
      <c r="B726" s="39">
        <v>42184</v>
      </c>
      <c r="C726" s="38" t="s">
        <v>76</v>
      </c>
      <c r="D726" s="22">
        <v>3464.7</v>
      </c>
      <c r="E726" s="23">
        <f t="shared" si="109"/>
        <v>90</v>
      </c>
      <c r="F726" s="22">
        <f t="shared" si="105"/>
        <v>3464.7</v>
      </c>
      <c r="G726" s="22">
        <f t="shared" si="107"/>
        <v>0</v>
      </c>
      <c r="H726" s="23">
        <v>12</v>
      </c>
      <c r="I726" s="24">
        <v>0.2</v>
      </c>
      <c r="J726" s="22">
        <f t="shared" si="106"/>
        <v>0</v>
      </c>
    </row>
    <row r="727" spans="2:10" x14ac:dyDescent="0.25">
      <c r="B727" s="39">
        <v>42184</v>
      </c>
      <c r="C727" s="38" t="s">
        <v>76</v>
      </c>
      <c r="D727" s="22">
        <v>3464.7</v>
      </c>
      <c r="E727" s="23">
        <f t="shared" si="109"/>
        <v>90</v>
      </c>
      <c r="F727" s="22">
        <f t="shared" si="105"/>
        <v>3464.7</v>
      </c>
      <c r="G727" s="22">
        <f t="shared" si="107"/>
        <v>0</v>
      </c>
      <c r="H727" s="23">
        <v>12</v>
      </c>
      <c r="I727" s="24">
        <v>0.2</v>
      </c>
      <c r="J727" s="22">
        <f t="shared" si="106"/>
        <v>0</v>
      </c>
    </row>
    <row r="728" spans="2:10" x14ac:dyDescent="0.25">
      <c r="B728" s="39">
        <v>42184</v>
      </c>
      <c r="C728" s="38" t="s">
        <v>76</v>
      </c>
      <c r="D728" s="22">
        <v>3464.7</v>
      </c>
      <c r="E728" s="23">
        <f t="shared" si="109"/>
        <v>90</v>
      </c>
      <c r="F728" s="22">
        <f t="shared" si="105"/>
        <v>3464.7</v>
      </c>
      <c r="G728" s="22">
        <f t="shared" si="107"/>
        <v>0</v>
      </c>
      <c r="H728" s="23">
        <v>12</v>
      </c>
      <c r="I728" s="24">
        <v>0.2</v>
      </c>
      <c r="J728" s="22">
        <f t="shared" si="106"/>
        <v>0</v>
      </c>
    </row>
    <row r="729" spans="2:10" x14ac:dyDescent="0.25">
      <c r="B729" s="39">
        <v>42184</v>
      </c>
      <c r="C729" s="38" t="s">
        <v>78</v>
      </c>
      <c r="D729" s="22">
        <v>45926.33</v>
      </c>
      <c r="E729" s="23">
        <f t="shared" si="109"/>
        <v>90</v>
      </c>
      <c r="F729" s="22">
        <f t="shared" si="105"/>
        <v>45926.33</v>
      </c>
      <c r="G729" s="22">
        <f t="shared" si="107"/>
        <v>0</v>
      </c>
      <c r="H729" s="23">
        <v>12</v>
      </c>
      <c r="I729" s="24">
        <v>0.2</v>
      </c>
      <c r="J729" s="22">
        <f t="shared" si="106"/>
        <v>0</v>
      </c>
    </row>
    <row r="730" spans="2:10" x14ac:dyDescent="0.25">
      <c r="B730" s="39">
        <v>42184</v>
      </c>
      <c r="C730" s="38" t="s">
        <v>77</v>
      </c>
      <c r="D730" s="22">
        <v>3464.7</v>
      </c>
      <c r="E730" s="23">
        <f t="shared" si="109"/>
        <v>90</v>
      </c>
      <c r="F730" s="22">
        <f t="shared" si="105"/>
        <v>3464.7</v>
      </c>
      <c r="G730" s="22">
        <f t="shared" si="107"/>
        <v>0</v>
      </c>
      <c r="H730" s="23">
        <v>12</v>
      </c>
      <c r="I730" s="24">
        <v>0.2</v>
      </c>
      <c r="J730" s="22">
        <f t="shared" si="106"/>
        <v>0</v>
      </c>
    </row>
    <row r="731" spans="2:10" x14ac:dyDescent="0.25">
      <c r="B731" s="39">
        <v>42184</v>
      </c>
      <c r="C731" s="38" t="s">
        <v>77</v>
      </c>
      <c r="D731" s="22">
        <v>3464.7</v>
      </c>
      <c r="E731" s="23">
        <f t="shared" si="109"/>
        <v>90</v>
      </c>
      <c r="F731" s="22">
        <f t="shared" si="105"/>
        <v>3464.7</v>
      </c>
      <c r="G731" s="22">
        <f t="shared" si="107"/>
        <v>0</v>
      </c>
      <c r="H731" s="23">
        <v>12</v>
      </c>
      <c r="I731" s="24">
        <v>0.2</v>
      </c>
      <c r="J731" s="22">
        <f t="shared" si="106"/>
        <v>0</v>
      </c>
    </row>
    <row r="732" spans="2:10" x14ac:dyDescent="0.25">
      <c r="B732" s="39">
        <v>42593</v>
      </c>
      <c r="C732" s="38" t="s">
        <v>79</v>
      </c>
      <c r="D732" s="22">
        <v>88532.36</v>
      </c>
      <c r="E732" s="23">
        <f>4+12+12+12+12+12+12</f>
        <v>76</v>
      </c>
      <c r="F732" s="22">
        <f t="shared" si="105"/>
        <v>88532.36</v>
      </c>
      <c r="G732" s="22">
        <f t="shared" si="107"/>
        <v>0</v>
      </c>
      <c r="H732" s="23">
        <v>12</v>
      </c>
      <c r="I732" s="24">
        <v>0.2</v>
      </c>
      <c r="J732" s="22">
        <f t="shared" si="106"/>
        <v>0</v>
      </c>
    </row>
    <row r="733" spans="2:10" x14ac:dyDescent="0.25">
      <c r="B733" s="39">
        <v>42593</v>
      </c>
      <c r="C733" s="38" t="s">
        <v>80</v>
      </c>
      <c r="D733" s="22">
        <v>8742.92</v>
      </c>
      <c r="E733" s="23">
        <f t="shared" ref="E733:E737" si="110">4+12+12+12+12+12+12</f>
        <v>76</v>
      </c>
      <c r="F733" s="22">
        <f t="shared" si="105"/>
        <v>8742.92</v>
      </c>
      <c r="G733" s="22">
        <f t="shared" si="107"/>
        <v>0</v>
      </c>
      <c r="H733" s="23">
        <v>12</v>
      </c>
      <c r="I733" s="24">
        <v>0.2</v>
      </c>
      <c r="J733" s="22">
        <f t="shared" si="106"/>
        <v>0</v>
      </c>
    </row>
    <row r="734" spans="2:10" x14ac:dyDescent="0.25">
      <c r="B734" s="39">
        <v>42593</v>
      </c>
      <c r="C734" s="38" t="s">
        <v>81</v>
      </c>
      <c r="D734" s="22">
        <v>18274.64</v>
      </c>
      <c r="E734" s="23">
        <f t="shared" si="110"/>
        <v>76</v>
      </c>
      <c r="F734" s="22">
        <f t="shared" si="105"/>
        <v>18274.64</v>
      </c>
      <c r="G734" s="22">
        <f t="shared" si="107"/>
        <v>0</v>
      </c>
      <c r="H734" s="23">
        <v>12</v>
      </c>
      <c r="I734" s="24">
        <v>0.2</v>
      </c>
      <c r="J734" s="22">
        <f t="shared" si="106"/>
        <v>0</v>
      </c>
    </row>
    <row r="735" spans="2:10" x14ac:dyDescent="0.25">
      <c r="B735" s="39">
        <v>42593</v>
      </c>
      <c r="C735" s="38" t="s">
        <v>82</v>
      </c>
      <c r="D735" s="22">
        <v>11925.96</v>
      </c>
      <c r="E735" s="23">
        <f t="shared" si="110"/>
        <v>76</v>
      </c>
      <c r="F735" s="22">
        <f t="shared" si="105"/>
        <v>11925.96</v>
      </c>
      <c r="G735" s="22">
        <f t="shared" si="107"/>
        <v>0</v>
      </c>
      <c r="H735" s="23">
        <v>12</v>
      </c>
      <c r="I735" s="24">
        <v>0.2</v>
      </c>
      <c r="J735" s="22">
        <f t="shared" si="106"/>
        <v>0</v>
      </c>
    </row>
    <row r="736" spans="2:10" x14ac:dyDescent="0.25">
      <c r="B736" s="39">
        <v>42593</v>
      </c>
      <c r="C736" s="38" t="s">
        <v>83</v>
      </c>
      <c r="D736" s="22">
        <v>28518.6</v>
      </c>
      <c r="E736" s="23">
        <f t="shared" si="110"/>
        <v>76</v>
      </c>
      <c r="F736" s="22">
        <f t="shared" si="105"/>
        <v>28518.6</v>
      </c>
      <c r="G736" s="22">
        <f t="shared" si="107"/>
        <v>0</v>
      </c>
      <c r="H736" s="23">
        <v>12</v>
      </c>
      <c r="I736" s="24">
        <v>0.2</v>
      </c>
      <c r="J736" s="22">
        <f t="shared" si="106"/>
        <v>0</v>
      </c>
    </row>
    <row r="737" spans="2:10" x14ac:dyDescent="0.25">
      <c r="B737" s="39">
        <v>42593</v>
      </c>
      <c r="C737" s="38" t="s">
        <v>84</v>
      </c>
      <c r="D737" s="22">
        <v>18720.080000000002</v>
      </c>
      <c r="E737" s="23">
        <f t="shared" si="110"/>
        <v>76</v>
      </c>
      <c r="F737" s="22">
        <f t="shared" si="105"/>
        <v>18720.080000000002</v>
      </c>
      <c r="G737" s="22">
        <f t="shared" si="107"/>
        <v>0</v>
      </c>
      <c r="H737" s="23">
        <v>12</v>
      </c>
      <c r="I737" s="24">
        <v>0.2</v>
      </c>
      <c r="J737" s="22">
        <f t="shared" si="106"/>
        <v>0</v>
      </c>
    </row>
    <row r="738" spans="2:10" x14ac:dyDescent="0.25">
      <c r="B738" s="39">
        <v>42635</v>
      </c>
      <c r="C738" s="38" t="s">
        <v>85</v>
      </c>
      <c r="D738" s="22">
        <v>6728</v>
      </c>
      <c r="E738" s="23">
        <f>3+12+12+12+12+12+12</f>
        <v>75</v>
      </c>
      <c r="F738" s="22">
        <f t="shared" si="105"/>
        <v>6728</v>
      </c>
      <c r="G738" s="22">
        <f t="shared" si="107"/>
        <v>0</v>
      </c>
      <c r="H738" s="23">
        <v>12</v>
      </c>
      <c r="I738" s="24">
        <v>0.2</v>
      </c>
      <c r="J738" s="22">
        <f t="shared" si="106"/>
        <v>0</v>
      </c>
    </row>
    <row r="739" spans="2:10" x14ac:dyDescent="0.25">
      <c r="B739" s="39">
        <v>42702</v>
      </c>
      <c r="C739" s="38" t="s">
        <v>86</v>
      </c>
      <c r="D739" s="22">
        <v>649550.80000000005</v>
      </c>
      <c r="E739" s="23">
        <f>1+12+12+12+12+12+12</f>
        <v>73</v>
      </c>
      <c r="F739" s="22">
        <f t="shared" si="105"/>
        <v>649550.80000000005</v>
      </c>
      <c r="G739" s="22">
        <f t="shared" si="107"/>
        <v>0</v>
      </c>
      <c r="H739" s="23">
        <v>12</v>
      </c>
      <c r="I739" s="24">
        <v>0.2</v>
      </c>
      <c r="J739" s="22">
        <f t="shared" si="106"/>
        <v>0</v>
      </c>
    </row>
    <row r="740" spans="2:10" x14ac:dyDescent="0.25">
      <c r="B740" s="39">
        <v>42745</v>
      </c>
      <c r="C740" s="38" t="s">
        <v>87</v>
      </c>
      <c r="D740" s="22">
        <v>328900.01</v>
      </c>
      <c r="E740" s="23">
        <f>9+12+12+12+12+12</f>
        <v>69</v>
      </c>
      <c r="F740" s="22">
        <f t="shared" si="105"/>
        <v>328900.01</v>
      </c>
      <c r="G740" s="22">
        <f t="shared" si="107"/>
        <v>0</v>
      </c>
      <c r="H740" s="23">
        <v>12</v>
      </c>
      <c r="I740" s="24">
        <v>0.2</v>
      </c>
      <c r="J740" s="22">
        <f t="shared" si="106"/>
        <v>0</v>
      </c>
    </row>
    <row r="741" spans="2:10" x14ac:dyDescent="0.25">
      <c r="B741" s="39">
        <v>42811</v>
      </c>
      <c r="C741" s="38" t="s">
        <v>88</v>
      </c>
      <c r="D741" s="22">
        <v>40638.050000000003</v>
      </c>
      <c r="E741" s="23">
        <f>10+12+12+12+12+12</f>
        <v>70</v>
      </c>
      <c r="F741" s="22">
        <f t="shared" si="105"/>
        <v>40638.050000000003</v>
      </c>
      <c r="G741" s="22">
        <f t="shared" si="107"/>
        <v>0</v>
      </c>
      <c r="H741" s="23">
        <v>12</v>
      </c>
      <c r="I741" s="24">
        <v>0.2</v>
      </c>
      <c r="J741" s="22">
        <f t="shared" si="106"/>
        <v>0</v>
      </c>
    </row>
    <row r="742" spans="2:10" x14ac:dyDescent="0.25">
      <c r="B742" s="39">
        <v>42811</v>
      </c>
      <c r="C742" s="38" t="s">
        <v>89</v>
      </c>
      <c r="D742" s="22">
        <v>25343.68</v>
      </c>
      <c r="E742" s="23">
        <f t="shared" ref="E742:E768" si="111">10+12+12+12+12+12</f>
        <v>70</v>
      </c>
      <c r="F742" s="22">
        <f t="shared" si="105"/>
        <v>25343.68</v>
      </c>
      <c r="G742" s="22">
        <f t="shared" si="107"/>
        <v>0</v>
      </c>
      <c r="H742" s="23">
        <v>12</v>
      </c>
      <c r="I742" s="24">
        <v>0.2</v>
      </c>
      <c r="J742" s="22">
        <f t="shared" si="106"/>
        <v>0</v>
      </c>
    </row>
    <row r="743" spans="2:10" x14ac:dyDescent="0.25">
      <c r="B743" s="39">
        <v>42811</v>
      </c>
      <c r="C743" s="38" t="s">
        <v>90</v>
      </c>
      <c r="D743" s="22">
        <v>33210.800000000003</v>
      </c>
      <c r="E743" s="23">
        <f t="shared" si="111"/>
        <v>70</v>
      </c>
      <c r="F743" s="22">
        <f t="shared" si="105"/>
        <v>33210.800000000003</v>
      </c>
      <c r="G743" s="22">
        <f t="shared" si="107"/>
        <v>0</v>
      </c>
      <c r="H743" s="23">
        <v>12</v>
      </c>
      <c r="I743" s="24">
        <v>0.2</v>
      </c>
      <c r="J743" s="22">
        <f t="shared" si="106"/>
        <v>0</v>
      </c>
    </row>
    <row r="744" spans="2:10" x14ac:dyDescent="0.25">
      <c r="B744" s="39">
        <v>42811</v>
      </c>
      <c r="C744" s="38" t="s">
        <v>91</v>
      </c>
      <c r="D744" s="22">
        <v>203619.44</v>
      </c>
      <c r="E744" s="23">
        <f t="shared" si="111"/>
        <v>70</v>
      </c>
      <c r="F744" s="22">
        <f t="shared" si="105"/>
        <v>203619.44</v>
      </c>
      <c r="G744" s="22">
        <f t="shared" si="107"/>
        <v>0</v>
      </c>
      <c r="H744" s="23">
        <v>12</v>
      </c>
      <c r="I744" s="24">
        <v>0.2</v>
      </c>
      <c r="J744" s="22">
        <f t="shared" si="106"/>
        <v>0</v>
      </c>
    </row>
    <row r="745" spans="2:10" ht="38.25" x14ac:dyDescent="0.25">
      <c r="B745" s="39">
        <v>42811</v>
      </c>
      <c r="C745" s="38" t="s">
        <v>92</v>
      </c>
      <c r="D745" s="22">
        <v>134710.79999999999</v>
      </c>
      <c r="E745" s="23">
        <f t="shared" si="111"/>
        <v>70</v>
      </c>
      <c r="F745" s="22">
        <f t="shared" si="105"/>
        <v>134710.79999999999</v>
      </c>
      <c r="G745" s="22">
        <f t="shared" si="107"/>
        <v>0</v>
      </c>
      <c r="H745" s="23">
        <v>12</v>
      </c>
      <c r="I745" s="24">
        <v>0.2</v>
      </c>
      <c r="J745" s="22">
        <f t="shared" si="106"/>
        <v>0</v>
      </c>
    </row>
    <row r="746" spans="2:10" x14ac:dyDescent="0.25">
      <c r="B746" s="39">
        <v>42811</v>
      </c>
      <c r="C746" s="38" t="s">
        <v>93</v>
      </c>
      <c r="D746" s="22">
        <v>11808.58</v>
      </c>
      <c r="E746" s="23">
        <f t="shared" si="111"/>
        <v>70</v>
      </c>
      <c r="F746" s="22">
        <f t="shared" si="105"/>
        <v>11808.58</v>
      </c>
      <c r="G746" s="22">
        <f t="shared" si="107"/>
        <v>0</v>
      </c>
      <c r="H746" s="23">
        <v>12</v>
      </c>
      <c r="I746" s="24">
        <v>0.2</v>
      </c>
      <c r="J746" s="22">
        <f t="shared" si="106"/>
        <v>0</v>
      </c>
    </row>
    <row r="747" spans="2:10" x14ac:dyDescent="0.25">
      <c r="B747" s="39">
        <v>42811</v>
      </c>
      <c r="C747" s="38" t="s">
        <v>93</v>
      </c>
      <c r="D747" s="22">
        <v>11808.58</v>
      </c>
      <c r="E747" s="23">
        <f t="shared" si="111"/>
        <v>70</v>
      </c>
      <c r="F747" s="22">
        <f t="shared" si="105"/>
        <v>11808.58</v>
      </c>
      <c r="G747" s="22">
        <f t="shared" si="107"/>
        <v>0</v>
      </c>
      <c r="H747" s="23">
        <v>12</v>
      </c>
      <c r="I747" s="24">
        <v>0.2</v>
      </c>
      <c r="J747" s="22">
        <f t="shared" si="106"/>
        <v>0</v>
      </c>
    </row>
    <row r="748" spans="2:10" x14ac:dyDescent="0.25">
      <c r="B748" s="39">
        <v>42811</v>
      </c>
      <c r="C748" s="38" t="s">
        <v>93</v>
      </c>
      <c r="D748" s="22">
        <v>11808.58</v>
      </c>
      <c r="E748" s="23">
        <f t="shared" si="111"/>
        <v>70</v>
      </c>
      <c r="F748" s="22">
        <f t="shared" si="105"/>
        <v>11808.58</v>
      </c>
      <c r="G748" s="22">
        <f t="shared" si="107"/>
        <v>0</v>
      </c>
      <c r="H748" s="23">
        <v>12</v>
      </c>
      <c r="I748" s="24">
        <v>0.2</v>
      </c>
      <c r="J748" s="22">
        <f t="shared" si="106"/>
        <v>0</v>
      </c>
    </row>
    <row r="749" spans="2:10" x14ac:dyDescent="0.25">
      <c r="B749" s="39">
        <v>42811</v>
      </c>
      <c r="C749" s="38" t="s">
        <v>93</v>
      </c>
      <c r="D749" s="22">
        <v>11808.58</v>
      </c>
      <c r="E749" s="23">
        <f t="shared" si="111"/>
        <v>70</v>
      </c>
      <c r="F749" s="22">
        <f t="shared" si="105"/>
        <v>11808.58</v>
      </c>
      <c r="G749" s="22">
        <f t="shared" si="107"/>
        <v>0</v>
      </c>
      <c r="H749" s="23">
        <v>12</v>
      </c>
      <c r="I749" s="24">
        <v>0.2</v>
      </c>
      <c r="J749" s="22">
        <f t="shared" si="106"/>
        <v>0</v>
      </c>
    </row>
    <row r="750" spans="2:10" x14ac:dyDescent="0.25">
      <c r="B750" s="39">
        <v>42811</v>
      </c>
      <c r="C750" s="38" t="s">
        <v>94</v>
      </c>
      <c r="D750" s="22">
        <v>33979.879999999997</v>
      </c>
      <c r="E750" s="23">
        <f t="shared" si="111"/>
        <v>70</v>
      </c>
      <c r="F750" s="22">
        <f t="shared" si="105"/>
        <v>33979.879999999997</v>
      </c>
      <c r="G750" s="22">
        <f t="shared" si="107"/>
        <v>0</v>
      </c>
      <c r="H750" s="23">
        <v>12</v>
      </c>
      <c r="I750" s="24">
        <v>0.2</v>
      </c>
      <c r="J750" s="22">
        <f t="shared" si="106"/>
        <v>0</v>
      </c>
    </row>
    <row r="751" spans="2:10" x14ac:dyDescent="0.25">
      <c r="B751" s="39">
        <v>42811</v>
      </c>
      <c r="C751" s="38" t="s">
        <v>94</v>
      </c>
      <c r="D751" s="22">
        <v>33979.879999999997</v>
      </c>
      <c r="E751" s="23">
        <f t="shared" si="111"/>
        <v>70</v>
      </c>
      <c r="F751" s="22">
        <f t="shared" si="105"/>
        <v>33979.879999999997</v>
      </c>
      <c r="G751" s="22">
        <f t="shared" si="107"/>
        <v>0</v>
      </c>
      <c r="H751" s="23">
        <v>12</v>
      </c>
      <c r="I751" s="24">
        <v>0.2</v>
      </c>
      <c r="J751" s="22">
        <f t="shared" si="106"/>
        <v>0</v>
      </c>
    </row>
    <row r="752" spans="2:10" x14ac:dyDescent="0.25">
      <c r="B752" s="39">
        <v>42811</v>
      </c>
      <c r="C752" s="38" t="s">
        <v>94</v>
      </c>
      <c r="D752" s="22">
        <v>33979.879999999997</v>
      </c>
      <c r="E752" s="23">
        <f t="shared" si="111"/>
        <v>70</v>
      </c>
      <c r="F752" s="22">
        <f t="shared" si="105"/>
        <v>33979.879999999997</v>
      </c>
      <c r="G752" s="22">
        <f t="shared" si="107"/>
        <v>0</v>
      </c>
      <c r="H752" s="23">
        <v>12</v>
      </c>
      <c r="I752" s="24">
        <v>0.2</v>
      </c>
      <c r="J752" s="22">
        <f t="shared" si="106"/>
        <v>0</v>
      </c>
    </row>
    <row r="753" spans="2:10" x14ac:dyDescent="0.25">
      <c r="B753" s="39">
        <v>42811</v>
      </c>
      <c r="C753" s="38" t="s">
        <v>95</v>
      </c>
      <c r="D753" s="22">
        <v>8481.41</v>
      </c>
      <c r="E753" s="23">
        <f t="shared" si="111"/>
        <v>70</v>
      </c>
      <c r="F753" s="22">
        <f t="shared" si="105"/>
        <v>8481.41</v>
      </c>
      <c r="G753" s="22">
        <f t="shared" si="107"/>
        <v>0</v>
      </c>
      <c r="H753" s="23">
        <v>12</v>
      </c>
      <c r="I753" s="24">
        <v>0.2</v>
      </c>
      <c r="J753" s="22">
        <f t="shared" si="106"/>
        <v>0</v>
      </c>
    </row>
    <row r="754" spans="2:10" x14ac:dyDescent="0.25">
      <c r="B754" s="39">
        <v>42811</v>
      </c>
      <c r="C754" s="38" t="s">
        <v>95</v>
      </c>
      <c r="D754" s="22">
        <v>8481.41</v>
      </c>
      <c r="E754" s="23">
        <f t="shared" si="111"/>
        <v>70</v>
      </c>
      <c r="F754" s="22">
        <f t="shared" si="105"/>
        <v>8481.41</v>
      </c>
      <c r="G754" s="22">
        <f t="shared" si="107"/>
        <v>0</v>
      </c>
      <c r="H754" s="23">
        <v>12</v>
      </c>
      <c r="I754" s="24">
        <v>0.2</v>
      </c>
      <c r="J754" s="22">
        <f t="shared" si="106"/>
        <v>0</v>
      </c>
    </row>
    <row r="755" spans="2:10" x14ac:dyDescent="0.25">
      <c r="B755" s="39">
        <v>42811</v>
      </c>
      <c r="C755" s="38" t="s">
        <v>95</v>
      </c>
      <c r="D755" s="22">
        <v>8481.41</v>
      </c>
      <c r="E755" s="23">
        <f t="shared" si="111"/>
        <v>70</v>
      </c>
      <c r="F755" s="22">
        <f t="shared" si="105"/>
        <v>8481.41</v>
      </c>
      <c r="G755" s="22">
        <f t="shared" si="107"/>
        <v>0</v>
      </c>
      <c r="H755" s="23">
        <v>12</v>
      </c>
      <c r="I755" s="24">
        <v>0.2</v>
      </c>
      <c r="J755" s="22">
        <f t="shared" si="106"/>
        <v>0</v>
      </c>
    </row>
    <row r="756" spans="2:10" x14ac:dyDescent="0.25">
      <c r="B756" s="39">
        <v>42811</v>
      </c>
      <c r="C756" s="38" t="s">
        <v>96</v>
      </c>
      <c r="D756" s="22">
        <v>12787.84</v>
      </c>
      <c r="E756" s="23">
        <f t="shared" si="111"/>
        <v>70</v>
      </c>
      <c r="F756" s="22">
        <f t="shared" si="105"/>
        <v>12787.84</v>
      </c>
      <c r="G756" s="22">
        <f t="shared" si="107"/>
        <v>0</v>
      </c>
      <c r="H756" s="23">
        <v>12</v>
      </c>
      <c r="I756" s="24">
        <v>0.2</v>
      </c>
      <c r="J756" s="22">
        <f t="shared" si="106"/>
        <v>0</v>
      </c>
    </row>
    <row r="757" spans="2:10" x14ac:dyDescent="0.25">
      <c r="B757" s="39">
        <v>42811</v>
      </c>
      <c r="C757" s="38" t="s">
        <v>96</v>
      </c>
      <c r="D757" s="22">
        <v>12787.84</v>
      </c>
      <c r="E757" s="23">
        <f t="shared" si="111"/>
        <v>70</v>
      </c>
      <c r="F757" s="22">
        <f t="shared" si="105"/>
        <v>12787.84</v>
      </c>
      <c r="G757" s="22">
        <f t="shared" si="107"/>
        <v>0</v>
      </c>
      <c r="H757" s="23">
        <v>12</v>
      </c>
      <c r="I757" s="24">
        <v>0.2</v>
      </c>
      <c r="J757" s="22">
        <f t="shared" si="106"/>
        <v>0</v>
      </c>
    </row>
    <row r="758" spans="2:10" x14ac:dyDescent="0.25">
      <c r="B758" s="39">
        <v>42811</v>
      </c>
      <c r="C758" s="38" t="s">
        <v>96</v>
      </c>
      <c r="D758" s="22">
        <v>12787.84</v>
      </c>
      <c r="E758" s="23">
        <f t="shared" si="111"/>
        <v>70</v>
      </c>
      <c r="F758" s="22">
        <f t="shared" si="105"/>
        <v>12787.84</v>
      </c>
      <c r="G758" s="22">
        <f t="shared" si="107"/>
        <v>0</v>
      </c>
      <c r="H758" s="23">
        <v>12</v>
      </c>
      <c r="I758" s="24">
        <v>0.2</v>
      </c>
      <c r="J758" s="22">
        <f t="shared" si="106"/>
        <v>0</v>
      </c>
    </row>
    <row r="759" spans="2:10" x14ac:dyDescent="0.25">
      <c r="B759" s="39">
        <v>42811</v>
      </c>
      <c r="C759" s="38" t="s">
        <v>96</v>
      </c>
      <c r="D759" s="22">
        <v>12787.84</v>
      </c>
      <c r="E759" s="23">
        <f t="shared" si="111"/>
        <v>70</v>
      </c>
      <c r="F759" s="22">
        <f t="shared" si="105"/>
        <v>12787.84</v>
      </c>
      <c r="G759" s="22">
        <f t="shared" si="107"/>
        <v>0</v>
      </c>
      <c r="H759" s="23">
        <v>12</v>
      </c>
      <c r="I759" s="24">
        <v>0.2</v>
      </c>
      <c r="J759" s="22">
        <f t="shared" si="106"/>
        <v>0</v>
      </c>
    </row>
    <row r="760" spans="2:10" x14ac:dyDescent="0.25">
      <c r="B760" s="39">
        <v>42811</v>
      </c>
      <c r="C760" s="38" t="s">
        <v>96</v>
      </c>
      <c r="D760" s="22">
        <v>12787.84</v>
      </c>
      <c r="E760" s="23">
        <f t="shared" si="111"/>
        <v>70</v>
      </c>
      <c r="F760" s="22">
        <f t="shared" si="105"/>
        <v>12787.84</v>
      </c>
      <c r="G760" s="22">
        <f t="shared" si="107"/>
        <v>0</v>
      </c>
      <c r="H760" s="23">
        <v>12</v>
      </c>
      <c r="I760" s="24">
        <v>0.2</v>
      </c>
      <c r="J760" s="22">
        <f t="shared" si="106"/>
        <v>0</v>
      </c>
    </row>
    <row r="761" spans="2:10" x14ac:dyDescent="0.25">
      <c r="B761" s="39">
        <v>42811</v>
      </c>
      <c r="C761" s="38" t="s">
        <v>97</v>
      </c>
      <c r="D761" s="22">
        <v>5680.96</v>
      </c>
      <c r="E761" s="23">
        <f t="shared" si="111"/>
        <v>70</v>
      </c>
      <c r="F761" s="22">
        <f t="shared" si="105"/>
        <v>5680.96</v>
      </c>
      <c r="G761" s="22">
        <f t="shared" si="107"/>
        <v>0</v>
      </c>
      <c r="H761" s="23">
        <v>12</v>
      </c>
      <c r="I761" s="24">
        <v>0.2</v>
      </c>
      <c r="J761" s="22">
        <f t="shared" si="106"/>
        <v>0</v>
      </c>
    </row>
    <row r="762" spans="2:10" x14ac:dyDescent="0.25">
      <c r="B762" s="39">
        <v>42811</v>
      </c>
      <c r="C762" s="38" t="s">
        <v>97</v>
      </c>
      <c r="D762" s="22">
        <v>5680.96</v>
      </c>
      <c r="E762" s="23">
        <f t="shared" si="111"/>
        <v>70</v>
      </c>
      <c r="F762" s="22">
        <f t="shared" si="105"/>
        <v>5680.96</v>
      </c>
      <c r="G762" s="22">
        <f t="shared" si="107"/>
        <v>0</v>
      </c>
      <c r="H762" s="23">
        <v>12</v>
      </c>
      <c r="I762" s="24">
        <v>0.2</v>
      </c>
      <c r="J762" s="22">
        <f t="shared" si="106"/>
        <v>0</v>
      </c>
    </row>
    <row r="763" spans="2:10" x14ac:dyDescent="0.25">
      <c r="B763" s="39">
        <v>42811</v>
      </c>
      <c r="C763" s="38" t="s">
        <v>97</v>
      </c>
      <c r="D763" s="22">
        <v>5680.96</v>
      </c>
      <c r="E763" s="23">
        <f t="shared" si="111"/>
        <v>70</v>
      </c>
      <c r="F763" s="22">
        <f t="shared" si="105"/>
        <v>5680.96</v>
      </c>
      <c r="G763" s="22">
        <f t="shared" si="107"/>
        <v>0</v>
      </c>
      <c r="H763" s="23">
        <v>12</v>
      </c>
      <c r="I763" s="24">
        <v>0.2</v>
      </c>
      <c r="J763" s="22">
        <f t="shared" si="106"/>
        <v>0</v>
      </c>
    </row>
    <row r="764" spans="2:10" x14ac:dyDescent="0.25">
      <c r="B764" s="39">
        <v>42811</v>
      </c>
      <c r="C764" s="38" t="s">
        <v>97</v>
      </c>
      <c r="D764">
        <v>5680.96</v>
      </c>
      <c r="E764" s="23">
        <f t="shared" si="111"/>
        <v>70</v>
      </c>
      <c r="F764" s="22">
        <f t="shared" ref="F764:F770" si="112">IF((((D764*I764)/12)*E764)&gt;D764,D764,((D764*I764)/12)*E764)</f>
        <v>5680.96</v>
      </c>
      <c r="G764" s="22">
        <f t="shared" ref="G764:G770" si="113">IF(D764-F764&lt;0,0,D764-F764)</f>
        <v>0</v>
      </c>
      <c r="H764" s="23">
        <v>12</v>
      </c>
      <c r="I764" s="24">
        <v>0.2</v>
      </c>
      <c r="J764" s="22">
        <f t="shared" si="106"/>
        <v>0</v>
      </c>
    </row>
    <row r="765" spans="2:10" x14ac:dyDescent="0.25">
      <c r="B765" s="39">
        <v>42811</v>
      </c>
      <c r="C765" s="38" t="s">
        <v>97</v>
      </c>
      <c r="D765" s="22">
        <v>5680.96</v>
      </c>
      <c r="E765" s="23">
        <f t="shared" si="111"/>
        <v>70</v>
      </c>
      <c r="F765" s="22">
        <f t="shared" si="112"/>
        <v>5680.96</v>
      </c>
      <c r="G765" s="22">
        <f t="shared" si="113"/>
        <v>0</v>
      </c>
      <c r="H765" s="23">
        <v>12</v>
      </c>
      <c r="I765" s="24">
        <v>0.2</v>
      </c>
      <c r="J765" s="22">
        <f t="shared" si="106"/>
        <v>0</v>
      </c>
    </row>
    <row r="766" spans="2:10" x14ac:dyDescent="0.25">
      <c r="B766" s="39">
        <v>42811</v>
      </c>
      <c r="C766" s="38" t="s">
        <v>97</v>
      </c>
      <c r="D766" s="22">
        <v>5680.96</v>
      </c>
      <c r="E766" s="23">
        <f t="shared" si="111"/>
        <v>70</v>
      </c>
      <c r="F766" s="22">
        <f t="shared" si="112"/>
        <v>5680.96</v>
      </c>
      <c r="G766" s="22">
        <f t="shared" si="113"/>
        <v>0</v>
      </c>
      <c r="H766" s="23">
        <v>12</v>
      </c>
      <c r="I766" s="24">
        <v>0.2</v>
      </c>
      <c r="J766" s="22">
        <f t="shared" si="106"/>
        <v>0</v>
      </c>
    </row>
    <row r="767" spans="2:10" x14ac:dyDescent="0.25">
      <c r="B767" s="39">
        <v>42811</v>
      </c>
      <c r="C767" s="38" t="s">
        <v>97</v>
      </c>
      <c r="D767" s="22">
        <v>5680.96</v>
      </c>
      <c r="E767" s="23">
        <f t="shared" si="111"/>
        <v>70</v>
      </c>
      <c r="F767" s="22">
        <f t="shared" si="112"/>
        <v>5680.96</v>
      </c>
      <c r="G767" s="22">
        <f t="shared" si="113"/>
        <v>0</v>
      </c>
      <c r="H767" s="23">
        <v>12</v>
      </c>
      <c r="I767" s="24">
        <v>0.2</v>
      </c>
      <c r="J767" s="22">
        <f t="shared" si="106"/>
        <v>0</v>
      </c>
    </row>
    <row r="768" spans="2:10" x14ac:dyDescent="0.25">
      <c r="B768" s="39">
        <v>42825</v>
      </c>
      <c r="C768" s="38" t="s">
        <v>98</v>
      </c>
      <c r="D768" s="22">
        <v>99841.44</v>
      </c>
      <c r="E768" s="23">
        <f t="shared" si="111"/>
        <v>70</v>
      </c>
      <c r="F768" s="22">
        <f t="shared" si="112"/>
        <v>99841.44</v>
      </c>
      <c r="G768" s="22">
        <f t="shared" si="113"/>
        <v>0</v>
      </c>
      <c r="H768" s="23">
        <v>12</v>
      </c>
      <c r="I768" s="24">
        <v>0.2</v>
      </c>
      <c r="J768" s="22">
        <f t="shared" si="106"/>
        <v>0</v>
      </c>
    </row>
    <row r="769" spans="2:10" x14ac:dyDescent="0.25">
      <c r="B769" s="39">
        <v>43159</v>
      </c>
      <c r="C769" s="38" t="s">
        <v>99</v>
      </c>
      <c r="D769" s="22">
        <v>300308.90999999997</v>
      </c>
      <c r="E769" s="23">
        <f>10+12+12+12+12</f>
        <v>58</v>
      </c>
      <c r="F769" s="22">
        <f t="shared" si="112"/>
        <v>290298.61300000001</v>
      </c>
      <c r="G769" s="22">
        <f t="shared" si="113"/>
        <v>10010.296999999962</v>
      </c>
      <c r="H769" s="23">
        <v>12</v>
      </c>
      <c r="I769" s="24">
        <v>0.2</v>
      </c>
      <c r="J769" s="22">
        <f t="shared" si="106"/>
        <v>10010.296999999962</v>
      </c>
    </row>
    <row r="770" spans="2:10" x14ac:dyDescent="0.25">
      <c r="B770" s="39">
        <v>43159</v>
      </c>
      <c r="C770" s="38" t="s">
        <v>100</v>
      </c>
      <c r="D770" s="22">
        <v>198670.65</v>
      </c>
      <c r="E770" s="23">
        <f>10+12+12+12+12</f>
        <v>58</v>
      </c>
      <c r="F770" s="22">
        <f t="shared" si="112"/>
        <v>192048.29500000001</v>
      </c>
      <c r="G770" s="22">
        <f t="shared" si="113"/>
        <v>6622.3549999999814</v>
      </c>
      <c r="H770" s="23">
        <v>12</v>
      </c>
      <c r="I770" s="24">
        <v>0.2</v>
      </c>
      <c r="J770" s="22">
        <f t="shared" si="106"/>
        <v>6622.3549999999814</v>
      </c>
    </row>
    <row r="771" spans="2:10" ht="15" customHeight="1" x14ac:dyDescent="0.25">
      <c r="B771" s="54" t="s">
        <v>108</v>
      </c>
      <c r="C771" s="38"/>
      <c r="D771" s="30">
        <f>SUM(D715:D770)</f>
        <v>2801659.4799999991</v>
      </c>
      <c r="E771" s="31"/>
      <c r="F771" s="30">
        <f>SUM(F715:F770)</f>
        <v>2785026.8279999988</v>
      </c>
      <c r="G771" s="30">
        <f>SUM(G715:G770)</f>
        <v>16632.651999999944</v>
      </c>
      <c r="H771" s="31"/>
      <c r="I771" s="31"/>
      <c r="J771" s="30">
        <f>SUM(J715:J770)</f>
        <v>16632.651999999944</v>
      </c>
    </row>
    <row r="772" spans="2:10" ht="15" customHeight="1" x14ac:dyDescent="0.25">
      <c r="B772" s="55"/>
      <c r="C772" s="40" t="s">
        <v>109</v>
      </c>
      <c r="D772" s="31"/>
      <c r="E772" s="31"/>
      <c r="F772" s="31"/>
      <c r="G772" s="31"/>
      <c r="H772" s="31"/>
      <c r="I772" s="31"/>
      <c r="J772" s="31"/>
    </row>
    <row r="773" spans="2:10" ht="15" customHeight="1" x14ac:dyDescent="0.25">
      <c r="B773" s="39">
        <v>44926</v>
      </c>
      <c r="C773" s="38" t="s">
        <v>110</v>
      </c>
      <c r="D773" s="22">
        <v>448000</v>
      </c>
      <c r="E773" s="22">
        <v>0</v>
      </c>
      <c r="F773" s="22">
        <f t="shared" ref="F773" si="114">IF((((D773*I773)/12)*E773)&gt;D773,D773,((D773*I773)/12)*E773)</f>
        <v>0</v>
      </c>
      <c r="G773" s="22">
        <f t="shared" ref="G773" si="115">IF(D773-F773&lt;0,0,D773-F773)</f>
        <v>448000</v>
      </c>
      <c r="H773" s="22">
        <v>0</v>
      </c>
      <c r="I773" s="24">
        <v>0.25</v>
      </c>
      <c r="J773" s="22">
        <f t="shared" ref="J773" si="116">IF(G773&lt;((D773*I773)/12)*H773,G773,((D773*I773)/12)*H773)</f>
        <v>0</v>
      </c>
    </row>
    <row r="774" spans="2:10" ht="15" customHeight="1" x14ac:dyDescent="0.25">
      <c r="C774" s="38"/>
      <c r="D774" s="30">
        <f>D773</f>
        <v>448000</v>
      </c>
      <c r="E774" s="30" t="s">
        <v>3</v>
      </c>
      <c r="F774" s="30">
        <f t="shared" ref="F774:J774" si="117">F773</f>
        <v>0</v>
      </c>
      <c r="G774" s="30">
        <f t="shared" si="117"/>
        <v>448000</v>
      </c>
      <c r="H774" s="30" t="s">
        <v>3</v>
      </c>
      <c r="I774" s="30" t="s">
        <v>3</v>
      </c>
      <c r="J774" s="30">
        <f t="shared" si="117"/>
        <v>0</v>
      </c>
    </row>
    <row r="775" spans="2:10" ht="30" x14ac:dyDescent="0.25">
      <c r="B775" s="53" t="s">
        <v>103</v>
      </c>
      <c r="C775" s="40" t="s">
        <v>104</v>
      </c>
      <c r="D775" s="31"/>
      <c r="E775" s="31"/>
      <c r="F775" s="31"/>
      <c r="G775" s="31"/>
      <c r="H775" s="31"/>
      <c r="I775" s="31"/>
      <c r="J775" s="31"/>
    </row>
    <row r="776" spans="2:10" x14ac:dyDescent="0.25">
      <c r="B776" s="39">
        <v>41523</v>
      </c>
      <c r="C776" s="38" t="s">
        <v>101</v>
      </c>
      <c r="D776" s="22">
        <v>203</v>
      </c>
      <c r="E776" s="23">
        <f>3+12+12+12+12+12+12+12+12+12</f>
        <v>111</v>
      </c>
      <c r="F776" s="22">
        <f t="shared" ref="F776" si="118">IF((((D776*I776)/12)*E776)&gt;D776,D776,((D776*I776)/12)*E776)</f>
        <v>187.77500000000001</v>
      </c>
      <c r="G776" s="22">
        <f t="shared" ref="G776" si="119">IF(D776-F776&lt;0,0,D776-F776)</f>
        <v>15.224999999999994</v>
      </c>
      <c r="H776" s="23">
        <v>12</v>
      </c>
      <c r="I776" s="24">
        <v>0.1</v>
      </c>
      <c r="J776" s="22">
        <f t="shared" ref="J776:J781" si="120">IF(G776&lt;((D776*I776)/12)*H776,G776,((D776*I776)/12)*H776)</f>
        <v>15.224999999999994</v>
      </c>
    </row>
    <row r="777" spans="2:10" x14ac:dyDescent="0.25">
      <c r="B777" s="39">
        <v>41674</v>
      </c>
      <c r="C777" s="38" t="s">
        <v>101</v>
      </c>
      <c r="D777" s="22">
        <v>180</v>
      </c>
      <c r="E777" s="23">
        <f>10+12+12+12+12+12+12+12+12</f>
        <v>106</v>
      </c>
      <c r="F777" s="22">
        <f t="shared" ref="F777:F781" si="121">IF((((D777*I777)/12)*E777)&gt;D777,D777,((D777*I777)/12)*E777)</f>
        <v>159</v>
      </c>
      <c r="G777" s="22">
        <f t="shared" ref="G777:G781" si="122">IF(D777-F777&lt;0,0,D777-F777)</f>
        <v>21</v>
      </c>
      <c r="H777" s="29">
        <v>12</v>
      </c>
      <c r="I777" s="24">
        <v>0.1</v>
      </c>
      <c r="J777" s="22">
        <f t="shared" si="120"/>
        <v>18</v>
      </c>
    </row>
    <row r="778" spans="2:10" x14ac:dyDescent="0.25">
      <c r="B778" s="39">
        <v>41674</v>
      </c>
      <c r="C778" s="38" t="s">
        <v>101</v>
      </c>
      <c r="D778" s="22">
        <v>180</v>
      </c>
      <c r="E778" s="23">
        <f>10+12+12+12+12+12+12+12+12</f>
        <v>106</v>
      </c>
      <c r="F778" s="22">
        <f t="shared" si="121"/>
        <v>159</v>
      </c>
      <c r="G778" s="22">
        <f t="shared" si="122"/>
        <v>21</v>
      </c>
      <c r="H778" s="23">
        <v>12</v>
      </c>
      <c r="I778" s="24">
        <v>0.1</v>
      </c>
      <c r="J778" s="22">
        <f t="shared" si="120"/>
        <v>18</v>
      </c>
    </row>
    <row r="779" spans="2:10" x14ac:dyDescent="0.25">
      <c r="B779" s="39">
        <v>41902</v>
      </c>
      <c r="C779" s="38" t="s">
        <v>102</v>
      </c>
      <c r="D779" s="22">
        <v>710</v>
      </c>
      <c r="E779" s="23">
        <f>3+12+12+12+12+12+12+12+12</f>
        <v>99</v>
      </c>
      <c r="F779" s="22">
        <f t="shared" si="121"/>
        <v>585.75</v>
      </c>
      <c r="G779" s="22">
        <f t="shared" si="122"/>
        <v>124.25</v>
      </c>
      <c r="H779" s="29">
        <v>12</v>
      </c>
      <c r="I779" s="24">
        <v>0.1</v>
      </c>
      <c r="J779" s="22">
        <f t="shared" si="120"/>
        <v>71</v>
      </c>
    </row>
    <row r="780" spans="2:10" x14ac:dyDescent="0.25">
      <c r="B780" s="39">
        <v>41902</v>
      </c>
      <c r="C780" s="38" t="s">
        <v>102</v>
      </c>
      <c r="D780" s="22">
        <v>710</v>
      </c>
      <c r="E780" s="23">
        <f t="shared" ref="E780:E781" si="123">3+12+12+12+12+12+12+12+12</f>
        <v>99</v>
      </c>
      <c r="F780" s="22">
        <f t="shared" si="121"/>
        <v>585.75</v>
      </c>
      <c r="G780" s="22">
        <f t="shared" si="122"/>
        <v>124.25</v>
      </c>
      <c r="H780" s="23">
        <v>12</v>
      </c>
      <c r="I780" s="24">
        <v>0.1</v>
      </c>
      <c r="J780" s="22">
        <f t="shared" si="120"/>
        <v>71</v>
      </c>
    </row>
    <row r="781" spans="2:10" x14ac:dyDescent="0.25">
      <c r="B781" s="39">
        <v>41902</v>
      </c>
      <c r="C781" s="38" t="s">
        <v>102</v>
      </c>
      <c r="D781" s="22">
        <v>710</v>
      </c>
      <c r="E781" s="23">
        <f t="shared" si="123"/>
        <v>99</v>
      </c>
      <c r="F781" s="22">
        <f t="shared" si="121"/>
        <v>585.75</v>
      </c>
      <c r="G781" s="22">
        <f t="shared" si="122"/>
        <v>124.25</v>
      </c>
      <c r="H781" s="29">
        <v>12</v>
      </c>
      <c r="I781" s="24">
        <v>0.1</v>
      </c>
      <c r="J781" s="22">
        <f t="shared" si="120"/>
        <v>71</v>
      </c>
    </row>
    <row r="782" spans="2:10" x14ac:dyDescent="0.25">
      <c r="B782" s="39"/>
      <c r="C782" s="38"/>
      <c r="D782" s="30">
        <f>SUM(D776:D781)</f>
        <v>2693</v>
      </c>
      <c r="E782" s="31"/>
      <c r="F782" s="30">
        <f t="shared" ref="F782:G782" si="124">SUM(F776:F781)</f>
        <v>2263.0250000000001</v>
      </c>
      <c r="G782" s="30">
        <f t="shared" si="124"/>
        <v>429.97500000000002</v>
      </c>
      <c r="H782" s="31"/>
      <c r="I782" s="31"/>
      <c r="J782" s="30">
        <f>SUM(J776:J781)</f>
        <v>264.22500000000002</v>
      </c>
    </row>
    <row r="783" spans="2:10" ht="15.75" thickBot="1" x14ac:dyDescent="0.3">
      <c r="B783" s="33"/>
      <c r="C783" s="52" t="s">
        <v>4</v>
      </c>
      <c r="D783" s="34">
        <f>D67+D120+D137+D152+D182+D771+D782+D774</f>
        <v>5159580.2599999988</v>
      </c>
      <c r="E783" s="34" t="s">
        <v>3</v>
      </c>
      <c r="F783" s="34">
        <f t="shared" ref="F783:G783" si="125">F67+F120+F137+F152+F182+F771+F782+F774</f>
        <v>3805336.1278166655</v>
      </c>
      <c r="G783" s="34">
        <f t="shared" si="125"/>
        <v>1354244.1321833334</v>
      </c>
      <c r="H783" s="34" t="s">
        <v>3</v>
      </c>
      <c r="I783" s="34" t="s">
        <v>3</v>
      </c>
      <c r="J783" s="34">
        <f>J67+J120+J137+J152+J182+J771+J782+J774</f>
        <v>215350.84439999994</v>
      </c>
    </row>
    <row r="784" spans="2:10" ht="15.75" thickTop="1" x14ac:dyDescent="0.25"/>
    <row r="785" spans="2:10" x14ac:dyDescent="0.25">
      <c r="B785" s="53" t="s">
        <v>111</v>
      </c>
      <c r="C785" s="40" t="s">
        <v>112</v>
      </c>
      <c r="D785" s="31"/>
      <c r="E785" s="31"/>
      <c r="F785" s="31"/>
      <c r="G785" s="31"/>
      <c r="H785" s="31"/>
      <c r="I785" s="31"/>
      <c r="J785" s="31"/>
    </row>
    <row r="786" spans="2:10" x14ac:dyDescent="0.25">
      <c r="B786" s="39">
        <v>44606</v>
      </c>
      <c r="C786" s="38" t="s">
        <v>113</v>
      </c>
      <c r="D786" s="22">
        <v>179800</v>
      </c>
      <c r="E786" s="23">
        <f>10</f>
        <v>10</v>
      </c>
      <c r="F786" s="22">
        <f t="shared" ref="F786" si="126">IF((((D786*I786)/12)*E786)&gt;D786,D786,((D786*I786)/12)*E786)</f>
        <v>22475</v>
      </c>
      <c r="G786" s="22">
        <f t="shared" ref="G786" si="127">IF(D786-F786&lt;0,0,D786-F786)</f>
        <v>157325</v>
      </c>
      <c r="H786" s="23">
        <v>12</v>
      </c>
      <c r="I786" s="24">
        <v>0.15</v>
      </c>
      <c r="J786" s="22">
        <f t="shared" ref="J786" si="128">IF(G786&lt;((D786*I786)/12)*H786,G786,((D786*I786)/12)*H786)</f>
        <v>26970</v>
      </c>
    </row>
    <row r="787" spans="2:10" x14ac:dyDescent="0.25">
      <c r="C787" s="38"/>
      <c r="D787" s="30">
        <f>D786</f>
        <v>179800</v>
      </c>
      <c r="E787" s="31"/>
      <c r="F787" s="30">
        <f t="shared" ref="F787:G788" si="129">F786</f>
        <v>22475</v>
      </c>
      <c r="G787" s="30">
        <f t="shared" si="129"/>
        <v>157325</v>
      </c>
      <c r="H787" s="31"/>
      <c r="I787" s="31"/>
      <c r="J787" s="30">
        <f>J786</f>
        <v>26970</v>
      </c>
    </row>
    <row r="788" spans="2:10" ht="15.75" thickBot="1" x14ac:dyDescent="0.3">
      <c r="C788" s="52" t="s">
        <v>4</v>
      </c>
      <c r="D788" s="34">
        <f>D787</f>
        <v>179800</v>
      </c>
      <c r="E788" s="34" t="s">
        <v>3</v>
      </c>
      <c r="F788" s="34">
        <f t="shared" si="129"/>
        <v>22475</v>
      </c>
      <c r="G788" s="34">
        <f t="shared" si="129"/>
        <v>157325</v>
      </c>
      <c r="H788" s="34" t="s">
        <v>3</v>
      </c>
      <c r="I788" s="34" t="s">
        <v>3</v>
      </c>
      <c r="J788" s="34">
        <f>J787</f>
        <v>26970</v>
      </c>
    </row>
    <row r="789" spans="2:10" ht="15.75" thickTop="1" x14ac:dyDescent="0.25">
      <c r="B789" t="s">
        <v>3</v>
      </c>
    </row>
    <row r="791" spans="2:10" x14ac:dyDescent="0.25">
      <c r="B791" t="s">
        <v>114</v>
      </c>
    </row>
    <row r="795" spans="2:10" x14ac:dyDescent="0.25">
      <c r="C795" s="64" t="s">
        <v>115</v>
      </c>
      <c r="G795" s="67" t="s">
        <v>119</v>
      </c>
      <c r="H795" s="67"/>
      <c r="I795" s="67"/>
    </row>
    <row r="796" spans="2:10" ht="15" customHeight="1" x14ac:dyDescent="0.25">
      <c r="C796" s="65" t="s">
        <v>116</v>
      </c>
      <c r="G796" s="68" t="s">
        <v>120</v>
      </c>
      <c r="H796" s="68"/>
      <c r="I796" s="69"/>
    </row>
    <row r="799" spans="2:10" x14ac:dyDescent="0.25">
      <c r="C799" s="66" t="s">
        <v>117</v>
      </c>
    </row>
    <row r="800" spans="2:10" ht="24" x14ac:dyDescent="0.25">
      <c r="C800" s="65" t="s">
        <v>118</v>
      </c>
    </row>
  </sheetData>
  <mergeCells count="14">
    <mergeCell ref="G795:I795"/>
    <mergeCell ref="G796:I796"/>
    <mergeCell ref="B771:B772"/>
    <mergeCell ref="B137:B138"/>
    <mergeCell ref="B152:B153"/>
    <mergeCell ref="B713:B714"/>
    <mergeCell ref="B1:J1"/>
    <mergeCell ref="B2:J2"/>
    <mergeCell ref="D6:D7"/>
    <mergeCell ref="B6:B7"/>
    <mergeCell ref="G6:G7"/>
    <mergeCell ref="H6:H7"/>
    <mergeCell ref="I6:I7"/>
    <mergeCell ref="J6:J7"/>
  </mergeCells>
  <printOptions horizontalCentered="1"/>
  <pageMargins left="0.51181102362204722" right="0.51181102362204722" top="0.55118110236220474" bottom="0.55118110236220474" header="0.31496062992125984" footer="0.31496062992125984"/>
  <pageSetup scale="76" orientation="landscape" r:id="rId1"/>
  <headerFooter>
    <oddFooter>&amp;R&amp;"Times New Roman,Cursiva"&amp;12&amp;P de &amp;N</oddFooter>
  </headerFooter>
  <ignoredErrors>
    <ignoredError sqref="J71 E783 J122:J129 F122:G129 D138:J138 F139:G139 J148 F149:G150 J139 J149:J150 E137 H783:I783 H137:I137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RBMeINM</vt:lpstr>
      <vt:lpstr>RBMeINM!Área_de_impresión</vt:lpstr>
      <vt:lpstr>RBMeINM!Títulos_a_imprimir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Daniel Valdovinos</cp:lastModifiedBy>
  <cp:lastPrinted>2024-02-26T16:40:20Z</cp:lastPrinted>
  <dcterms:created xsi:type="dcterms:W3CDTF">2021-06-16T16:58:20Z</dcterms:created>
  <dcterms:modified xsi:type="dcterms:W3CDTF">2024-02-26T16:40:34Z</dcterms:modified>
</cp:coreProperties>
</file>